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.sharepoint.com/sites/ECD_RD_CDBG/Admin/Shared Documents/Applications/2026 App Docs/Target Area Surveys/"/>
    </mc:Choice>
  </mc:AlternateContent>
  <xr:revisionPtr revIDLastSave="34" documentId="8_{EAF18FF5-538E-4F61-A685-CFCD1BB5DBD6}" xr6:coauthVersionLast="47" xr6:coauthVersionMax="47" xr10:uidLastSave="{316F845B-35F0-4651-83A7-2710FD57F9AD}"/>
  <bookViews>
    <workbookView xWindow="-28920" yWindow="-105" windowWidth="29040" windowHeight="15720" xr2:uid="{00000000-000D-0000-FFFF-FFFF00000000}"/>
  </bookViews>
  <sheets>
    <sheet name="Income Survey" sheetId="3" r:id="rId1"/>
    <sheet name="Income Limits" sheetId="2" r:id="rId2"/>
    <sheet name="Data" sheetId="1" r:id="rId3"/>
  </sheets>
  <definedNames>
    <definedName name="_xlnm._FilterDatabase" localSheetId="2" hidden="1">Data!$A$1:$AK$1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3" l="1"/>
  <c r="D25" i="3" s="1"/>
  <c r="L9" i="2"/>
  <c r="K9" i="2"/>
  <c r="J9" i="2"/>
  <c r="I9" i="2"/>
  <c r="H9" i="2"/>
  <c r="G9" i="2"/>
  <c r="L8" i="2"/>
  <c r="K8" i="2"/>
  <c r="J8" i="2"/>
  <c r="I8" i="2"/>
  <c r="H8" i="2"/>
  <c r="G8" i="2"/>
  <c r="L7" i="2"/>
  <c r="K7" i="2"/>
  <c r="J7" i="2"/>
  <c r="I7" i="2"/>
  <c r="H7" i="2"/>
  <c r="G7" i="2"/>
  <c r="F9" i="2"/>
  <c r="F8" i="2"/>
  <c r="F7" i="2"/>
  <c r="E9" i="2"/>
  <c r="E8" i="2"/>
  <c r="E7" i="2"/>
  <c r="C7" i="2"/>
  <c r="B7" i="2"/>
  <c r="L31" i="3" l="1"/>
  <c r="J32" i="3" s="1"/>
  <c r="L29" i="3"/>
  <c r="J30" i="3" s="1"/>
  <c r="L27" i="3"/>
  <c r="J28" i="3" s="1"/>
  <c r="L25" i="3"/>
  <c r="J26" i="3" s="1"/>
  <c r="H31" i="3"/>
  <c r="F32" i="3" s="1"/>
  <c r="H29" i="3"/>
  <c r="F30" i="3" s="1"/>
  <c r="H27" i="3"/>
  <c r="F28" i="3" s="1"/>
  <c r="H25" i="3"/>
  <c r="F26" i="3" s="1"/>
  <c r="H28" i="3" l="1"/>
  <c r="F29" i="3" s="1"/>
  <c r="D31" i="3"/>
  <c r="B32" i="3" s="1"/>
  <c r="D29" i="3"/>
  <c r="B30" i="3" s="1"/>
  <c r="D27" i="3"/>
  <c r="B28" i="3" s="1"/>
  <c r="L30" i="3"/>
  <c r="J31" i="3" s="1"/>
  <c r="H32" i="3"/>
  <c r="J25" i="3" s="1"/>
  <c r="D26" i="3"/>
  <c r="B27" i="3" s="1"/>
  <c r="H26" i="3"/>
  <c r="F27" i="3" s="1"/>
  <c r="H30" i="3"/>
  <c r="F31" i="3" s="1"/>
  <c r="D28" i="3"/>
  <c r="B29" i="3" s="1"/>
  <c r="D30" i="3"/>
  <c r="B31" i="3" s="1"/>
  <c r="L28" i="3"/>
  <c r="J29" i="3" s="1"/>
  <c r="D32" i="3"/>
  <c r="F25" i="3" s="1"/>
  <c r="L26" i="3"/>
  <c r="J27" i="3" s="1"/>
  <c r="B26" i="3"/>
</calcChain>
</file>

<file path=xl/sharedStrings.xml><?xml version="1.0" encoding="utf-8"?>
<sst xmlns="http://schemas.openxmlformats.org/spreadsheetml/2006/main" count="830" uniqueCount="450">
  <si>
    <t>State_Alpha</t>
  </si>
  <si>
    <t>fips2010</t>
  </si>
  <si>
    <t>State</t>
  </si>
  <si>
    <t>County</t>
  </si>
  <si>
    <t>cbsasub</t>
  </si>
  <si>
    <t>Metro_Area_Name</t>
  </si>
  <si>
    <t>County_Name</t>
  </si>
  <si>
    <t>median2019</t>
  </si>
  <si>
    <t>l50_1</t>
  </si>
  <si>
    <t>l50_2</t>
  </si>
  <si>
    <t>l50_3</t>
  </si>
  <si>
    <t>l50_4</t>
  </si>
  <si>
    <t>l50_5</t>
  </si>
  <si>
    <t>l50_6</t>
  </si>
  <si>
    <t>l50_7</t>
  </si>
  <si>
    <t>l50_8</t>
  </si>
  <si>
    <t>ELI_1</t>
  </si>
  <si>
    <t>ELI_2</t>
  </si>
  <si>
    <t>ELI_3</t>
  </si>
  <si>
    <t>ELI_4</t>
  </si>
  <si>
    <t>ELI_5</t>
  </si>
  <si>
    <t>ELI_6</t>
  </si>
  <si>
    <t>ELI_7</t>
  </si>
  <si>
    <t>ELI_8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</si>
  <si>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</si>
  <si>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</si>
  <si>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</si>
  <si>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</si>
  <si>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</si>
  <si>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</si>
  <si>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</si>
  <si>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</si>
  <si>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MSA</t>
  </si>
  <si>
    <t>county_town_name</t>
  </si>
  <si>
    <t>state_name</t>
  </si>
  <si>
    <t>metro</t>
  </si>
  <si>
    <t>TN</t>
  </si>
  <si>
    <t>4700199999</t>
  </si>
  <si>
    <t>METRO28940M28940</t>
  </si>
  <si>
    <t>Knoxville, TN HUD Metro FMR Area</t>
  </si>
  <si>
    <t>Anderson County</t>
  </si>
  <si>
    <t>Tennessee</t>
  </si>
  <si>
    <t>4700399999</t>
  </si>
  <si>
    <t>NCNTY47003N47003</t>
  </si>
  <si>
    <t>Bedford County, TN</t>
  </si>
  <si>
    <t>Bedford County</t>
  </si>
  <si>
    <t>4700599999</t>
  </si>
  <si>
    <t>NCNTY47005N47005</t>
  </si>
  <si>
    <t>Benton County, TN</t>
  </si>
  <si>
    <t>Benton County</t>
  </si>
  <si>
    <t>4700799999</t>
  </si>
  <si>
    <t>NCNTY47007N47007</t>
  </si>
  <si>
    <t>Bledsoe County, TN</t>
  </si>
  <si>
    <t>Bledsoe County</t>
  </si>
  <si>
    <t>4700999999</t>
  </si>
  <si>
    <t>Blount County</t>
  </si>
  <si>
    <t>4701199999</t>
  </si>
  <si>
    <t>METRO17420M17420</t>
  </si>
  <si>
    <t>Cleveland, TN MSA</t>
  </si>
  <si>
    <t>Bradley County</t>
  </si>
  <si>
    <t>4701399999</t>
  </si>
  <si>
    <t>METRO28940N47013</t>
  </si>
  <si>
    <t>Campbell County, TN HUD Metro FMR Area</t>
  </si>
  <si>
    <t>Campbell County</t>
  </si>
  <si>
    <t>4701599999</t>
  </si>
  <si>
    <t>METRO34980M34980</t>
  </si>
  <si>
    <t>Nashville-Davidson--Murfreesboro--Franklin, TN HUD Metro FMR Area</t>
  </si>
  <si>
    <t>Cannon County</t>
  </si>
  <si>
    <t>4701799999</t>
  </si>
  <si>
    <t>NCNTY47017N47017</t>
  </si>
  <si>
    <t>Carroll County, TN</t>
  </si>
  <si>
    <t>Carroll County</t>
  </si>
  <si>
    <t>4701999999</t>
  </si>
  <si>
    <t>METRO27740M27740</t>
  </si>
  <si>
    <t>Johnson City, TN MSA</t>
  </si>
  <si>
    <t>Carter County</t>
  </si>
  <si>
    <t>4702199999</t>
  </si>
  <si>
    <t>Cheatham County</t>
  </si>
  <si>
    <t>4702399999</t>
  </si>
  <si>
    <t>METRO27180M27180</t>
  </si>
  <si>
    <t>Jackson, TN HUD Metro FMR Area</t>
  </si>
  <si>
    <t>Chester County</t>
  </si>
  <si>
    <t>4702599999</t>
  </si>
  <si>
    <t>NCNTY47025N47025</t>
  </si>
  <si>
    <t>Claiborne County, TN</t>
  </si>
  <si>
    <t>Claiborne County</t>
  </si>
  <si>
    <t>4702799999</t>
  </si>
  <si>
    <t>NCNTY47027N47027</t>
  </si>
  <si>
    <t>Clay County, TN</t>
  </si>
  <si>
    <t>Clay County</t>
  </si>
  <si>
    <t>4702999999</t>
  </si>
  <si>
    <t>NCNTY47029N47029</t>
  </si>
  <si>
    <t>Cocke County, TN</t>
  </si>
  <si>
    <t>Cocke County</t>
  </si>
  <si>
    <t>4703199999</t>
  </si>
  <si>
    <t>NCNTY47031N47031</t>
  </si>
  <si>
    <t>Coffee County, TN</t>
  </si>
  <si>
    <t>Coffee County</t>
  </si>
  <si>
    <t>4703399999</t>
  </si>
  <si>
    <t>METRO27180N47033</t>
  </si>
  <si>
    <t>Crockett County, TN HUD Metro FMR Area</t>
  </si>
  <si>
    <t>Crockett County</t>
  </si>
  <si>
    <t>4703599999</t>
  </si>
  <si>
    <t>NCNTY47035N47035</t>
  </si>
  <si>
    <t>Cumberland County, TN</t>
  </si>
  <si>
    <t>Cumberland County</t>
  </si>
  <si>
    <t>4703799999</t>
  </si>
  <si>
    <t>Davidson County</t>
  </si>
  <si>
    <t>4703999999</t>
  </si>
  <si>
    <t>NCNTY47039N47039</t>
  </si>
  <si>
    <t>Decatur County, TN</t>
  </si>
  <si>
    <t>Decatur County</t>
  </si>
  <si>
    <t>4704199999</t>
  </si>
  <si>
    <t>NCNTY47041N47041</t>
  </si>
  <si>
    <t>DeKalb County, TN</t>
  </si>
  <si>
    <t>DeKalb County</t>
  </si>
  <si>
    <t>4704399999</t>
  </si>
  <si>
    <t>Dickson County</t>
  </si>
  <si>
    <t>4704599999</t>
  </si>
  <si>
    <t>NCNTY47045N47045</t>
  </si>
  <si>
    <t>Dyer County, TN</t>
  </si>
  <si>
    <t>Dyer County</t>
  </si>
  <si>
    <t>4704799999</t>
  </si>
  <si>
    <t>METRO32820M32820</t>
  </si>
  <si>
    <t>Memphis, TN-MS-AR HUD Metro FMR Area</t>
  </si>
  <si>
    <t>Fayette County</t>
  </si>
  <si>
    <t>4704999999</t>
  </si>
  <si>
    <t>NCNTY47049N47049</t>
  </si>
  <si>
    <t>Fentress County, TN</t>
  </si>
  <si>
    <t>Fentress County</t>
  </si>
  <si>
    <t>4705199999</t>
  </si>
  <si>
    <t>NCNTY47051N47051</t>
  </si>
  <si>
    <t>Franklin County, TN</t>
  </si>
  <si>
    <t>Franklin County</t>
  </si>
  <si>
    <t>4705399999</t>
  </si>
  <si>
    <t>NCNTY47053N47053</t>
  </si>
  <si>
    <t>Gibson County, TN</t>
  </si>
  <si>
    <t>Gibson County</t>
  </si>
  <si>
    <t>4705599999</t>
  </si>
  <si>
    <t>NCNTY47055N47055</t>
  </si>
  <si>
    <t>Giles County, TN</t>
  </si>
  <si>
    <t>Giles County</t>
  </si>
  <si>
    <t>4705799999</t>
  </si>
  <si>
    <t>METRO28940M34100</t>
  </si>
  <si>
    <t>Grainger County, TN HUD Metro FMR Area</t>
  </si>
  <si>
    <t>Grainger County</t>
  </si>
  <si>
    <t>4705999999</t>
  </si>
  <si>
    <t>NCNTY47059N47059</t>
  </si>
  <si>
    <t>Greene County, TN</t>
  </si>
  <si>
    <t>Greene County</t>
  </si>
  <si>
    <t>4706199999</t>
  </si>
  <si>
    <t>NCNTY47061N47061</t>
  </si>
  <si>
    <t>Grundy County, TN</t>
  </si>
  <si>
    <t>Grundy County</t>
  </si>
  <si>
    <t>4706399999</t>
  </si>
  <si>
    <t>METRO34100M34100</t>
  </si>
  <si>
    <t>Morristown, TN MSA</t>
  </si>
  <si>
    <t>Hamblen County</t>
  </si>
  <si>
    <t>4706599999</t>
  </si>
  <si>
    <t>METRO16860M16860</t>
  </si>
  <si>
    <t>Chattanooga, TN-GA MSA</t>
  </si>
  <si>
    <t>Hamilton County</t>
  </si>
  <si>
    <t>4706799999</t>
  </si>
  <si>
    <t>NCNTY47067N47067</t>
  </si>
  <si>
    <t>Hancock County, TN</t>
  </si>
  <si>
    <t>Hancock County</t>
  </si>
  <si>
    <t>4706999999</t>
  </si>
  <si>
    <t>NCNTY47069N47069</t>
  </si>
  <si>
    <t>Hardeman County, TN</t>
  </si>
  <si>
    <t>Hardeman County</t>
  </si>
  <si>
    <t>4707199999</t>
  </si>
  <si>
    <t>NCNTY47071N47071</t>
  </si>
  <si>
    <t>Hardin County, TN</t>
  </si>
  <si>
    <t>Hardin County</t>
  </si>
  <si>
    <t>4707399999</t>
  </si>
  <si>
    <t>METRO28700M28700</t>
  </si>
  <si>
    <t>Kingsport-Bristol-Bristol, TN-VA MSA</t>
  </si>
  <si>
    <t>Hawkins County</t>
  </si>
  <si>
    <t>4707599999</t>
  </si>
  <si>
    <t>NCNTY47075N47075</t>
  </si>
  <si>
    <t>Haywood County, TN</t>
  </si>
  <si>
    <t>Haywood County</t>
  </si>
  <si>
    <t>4707799999</t>
  </si>
  <si>
    <t>NCNTY47077N47077</t>
  </si>
  <si>
    <t>Henderson County, TN</t>
  </si>
  <si>
    <t>Henderson County</t>
  </si>
  <si>
    <t>4707999999</t>
  </si>
  <si>
    <t>NCNTY47079N47079</t>
  </si>
  <si>
    <t>Henry County, TN</t>
  </si>
  <si>
    <t>Henry County</t>
  </si>
  <si>
    <t>4708199999</t>
  </si>
  <si>
    <t>METRO34980N47081</t>
  </si>
  <si>
    <t>Hickman County, TN HUD Metro FMR Area</t>
  </si>
  <si>
    <t>Hickman County</t>
  </si>
  <si>
    <t>4708399999</t>
  </si>
  <si>
    <t>NCNTY47083N47083</t>
  </si>
  <si>
    <t>Houston County, TN</t>
  </si>
  <si>
    <t>Houston County</t>
  </si>
  <si>
    <t>4708599999</t>
  </si>
  <si>
    <t>NCNTY47085N47085</t>
  </si>
  <si>
    <t>Humphreys County, TN</t>
  </si>
  <si>
    <t>Humphreys County</t>
  </si>
  <si>
    <t>4708799999</t>
  </si>
  <si>
    <t>NCNTY47087N47087</t>
  </si>
  <si>
    <t>Jackson County, TN</t>
  </si>
  <si>
    <t>Jackson County</t>
  </si>
  <si>
    <t>4708999999</t>
  </si>
  <si>
    <t>Jefferson County</t>
  </si>
  <si>
    <t>4709199999</t>
  </si>
  <si>
    <t>NCNTY47091N47091</t>
  </si>
  <si>
    <t>Johnson County, TN</t>
  </si>
  <si>
    <t>Johnson County</t>
  </si>
  <si>
    <t>4709399999</t>
  </si>
  <si>
    <t>Knox County</t>
  </si>
  <si>
    <t>4709599999</t>
  </si>
  <si>
    <t>NCNTY47095N47095</t>
  </si>
  <si>
    <t>Lake County, TN</t>
  </si>
  <si>
    <t>Lake County</t>
  </si>
  <si>
    <t>4709799999</t>
  </si>
  <si>
    <t>NCNTY47097N47097</t>
  </si>
  <si>
    <t>Lauderdale County, TN</t>
  </si>
  <si>
    <t>Lauderdale County</t>
  </si>
  <si>
    <t>4709999999</t>
  </si>
  <si>
    <t>NCNTY47099N47099</t>
  </si>
  <si>
    <t>Lawrence County, TN</t>
  </si>
  <si>
    <t>Lawrence County</t>
  </si>
  <si>
    <t>4710199999</t>
  </si>
  <si>
    <t>NCNTY47101N47101</t>
  </si>
  <si>
    <t>Lewis County, TN</t>
  </si>
  <si>
    <t>Lewis County</t>
  </si>
  <si>
    <t>4710399999</t>
  </si>
  <si>
    <t>NCNTY47103N47103</t>
  </si>
  <si>
    <t>Lincoln County, TN</t>
  </si>
  <si>
    <t>Lincoln County</t>
  </si>
  <si>
    <t>4710599999</t>
  </si>
  <si>
    <t>Loudon County</t>
  </si>
  <si>
    <t>4710799999</t>
  </si>
  <si>
    <t>NCNTY47107N47107</t>
  </si>
  <si>
    <t>McMinn County, TN</t>
  </si>
  <si>
    <t>McMinn County</t>
  </si>
  <si>
    <t>4710999999</t>
  </si>
  <si>
    <t>NCNTY47109N47109</t>
  </si>
  <si>
    <t>McNairy County, TN</t>
  </si>
  <si>
    <t>McNairy County</t>
  </si>
  <si>
    <t>4711199999</t>
  </si>
  <si>
    <t>METRO34980N47111</t>
  </si>
  <si>
    <t>Macon County, TN HUD Metro FMR Area</t>
  </si>
  <si>
    <t>Macon County</t>
  </si>
  <si>
    <t>4711399999</t>
  </si>
  <si>
    <t>Madison County</t>
  </si>
  <si>
    <t>4711599999</t>
  </si>
  <si>
    <t>Marion County</t>
  </si>
  <si>
    <t>4711799999</t>
  </si>
  <si>
    <t>NCNTY47117N47117</t>
  </si>
  <si>
    <t>Marshall County, TN</t>
  </si>
  <si>
    <t>Marshall County</t>
  </si>
  <si>
    <t>4711999999</t>
  </si>
  <si>
    <t>METRO34980N47119</t>
  </si>
  <si>
    <t>Maury County, TN HUD Metro FMR Area</t>
  </si>
  <si>
    <t>Maury County</t>
  </si>
  <si>
    <t>4712199999</t>
  </si>
  <si>
    <t>NCNTY47121N47121</t>
  </si>
  <si>
    <t>Meigs County, TN</t>
  </si>
  <si>
    <t>Meigs County</t>
  </si>
  <si>
    <t>4712399999</t>
  </si>
  <si>
    <t>NCNTY47123N47123</t>
  </si>
  <si>
    <t>Monroe County, TN</t>
  </si>
  <si>
    <t>Monroe County</t>
  </si>
  <si>
    <t>4712599999</t>
  </si>
  <si>
    <t>METRO17300M17300</t>
  </si>
  <si>
    <t>Clarksville, TN-KY MSA</t>
  </si>
  <si>
    <t>Montgomery County</t>
  </si>
  <si>
    <t>4712799999</t>
  </si>
  <si>
    <t>NCNTY47127N47127</t>
  </si>
  <si>
    <t>Moore County, TN</t>
  </si>
  <si>
    <t>Moore County</t>
  </si>
  <si>
    <t>4712999999</t>
  </si>
  <si>
    <t>METRO28940N47129</t>
  </si>
  <si>
    <t>Morgan County, TN HUD Metro FMR Area</t>
  </si>
  <si>
    <t>Morgan County</t>
  </si>
  <si>
    <t>4713199999</t>
  </si>
  <si>
    <t>NCNTY47131N47131</t>
  </si>
  <si>
    <t>Obion County, TN</t>
  </si>
  <si>
    <t>Obion County</t>
  </si>
  <si>
    <t>4713399999</t>
  </si>
  <si>
    <t>NCNTY47133N47133</t>
  </si>
  <si>
    <t>Overton County, TN</t>
  </si>
  <si>
    <t>Overton County</t>
  </si>
  <si>
    <t>4713599999</t>
  </si>
  <si>
    <t>NCNTY47135N47135</t>
  </si>
  <si>
    <t>Perry County, TN</t>
  </si>
  <si>
    <t>Perry County</t>
  </si>
  <si>
    <t>4713799999</t>
  </si>
  <si>
    <t>NCNTY47137N47137</t>
  </si>
  <si>
    <t>Pickett County, TN</t>
  </si>
  <si>
    <t>Pickett County</t>
  </si>
  <si>
    <t>4713999999</t>
  </si>
  <si>
    <t>Polk County</t>
  </si>
  <si>
    <t>4714199999</t>
  </si>
  <si>
    <t>NCNTY47141N47141</t>
  </si>
  <si>
    <t>Putnam County, TN</t>
  </si>
  <si>
    <t>Putnam County</t>
  </si>
  <si>
    <t>4714399999</t>
  </si>
  <si>
    <t>NCNTY47143N47143</t>
  </si>
  <si>
    <t>Rhea County, TN</t>
  </si>
  <si>
    <t>Rhea County</t>
  </si>
  <si>
    <t>4714599999</t>
  </si>
  <si>
    <t>METRO28940N47145</t>
  </si>
  <si>
    <t>Roane County, TN HUD Metro FMR Area</t>
  </si>
  <si>
    <t>Roane County</t>
  </si>
  <si>
    <t>4714799999</t>
  </si>
  <si>
    <t>Robertson County</t>
  </si>
  <si>
    <t>4714999999</t>
  </si>
  <si>
    <t>Rutherford County</t>
  </si>
  <si>
    <t>4715199999</t>
  </si>
  <si>
    <t>NCNTY47151N47151</t>
  </si>
  <si>
    <t>Scott County, TN</t>
  </si>
  <si>
    <t>Scott County</t>
  </si>
  <si>
    <t>4715399999</t>
  </si>
  <si>
    <t>Sequatchie County</t>
  </si>
  <si>
    <t>4715599999</t>
  </si>
  <si>
    <t>NCNTY47155N47155</t>
  </si>
  <si>
    <t>Sevier County, TN</t>
  </si>
  <si>
    <t>Sevier County</t>
  </si>
  <si>
    <t>4715799999</t>
  </si>
  <si>
    <t>Shelby County</t>
  </si>
  <si>
    <t>4715999999</t>
  </si>
  <si>
    <t>METRO34980N47159</t>
  </si>
  <si>
    <t>Smith County, TN HUD Metro FMR Area</t>
  </si>
  <si>
    <t>Smith County</t>
  </si>
  <si>
    <t>4716199999</t>
  </si>
  <si>
    <t>NCNTY47161N47161</t>
  </si>
  <si>
    <t>Stewart County, TN</t>
  </si>
  <si>
    <t>Stewart County</t>
  </si>
  <si>
    <t>4716399999</t>
  </si>
  <si>
    <t>Sullivan County</t>
  </si>
  <si>
    <t>4716599999</t>
  </si>
  <si>
    <t>Sumner County</t>
  </si>
  <si>
    <t>4716799999</t>
  </si>
  <si>
    <t>Tipton County</t>
  </si>
  <si>
    <t>4716999999</t>
  </si>
  <si>
    <t>Trousdale County</t>
  </si>
  <si>
    <t>4717199999</t>
  </si>
  <si>
    <t>Unicoi County</t>
  </si>
  <si>
    <t>4717399999</t>
  </si>
  <si>
    <t>Union County</t>
  </si>
  <si>
    <t>4717599999</t>
  </si>
  <si>
    <t>NCNTY47175N47175</t>
  </si>
  <si>
    <t>Van Buren County, TN</t>
  </si>
  <si>
    <t>Van Buren County</t>
  </si>
  <si>
    <t>4717799999</t>
  </si>
  <si>
    <t>NCNTY47177N47177</t>
  </si>
  <si>
    <t>Warren County, TN</t>
  </si>
  <si>
    <t>Warren County</t>
  </si>
  <si>
    <t>4717999999</t>
  </si>
  <si>
    <t>Washington County</t>
  </si>
  <si>
    <t>4718199999</t>
  </si>
  <si>
    <t>NCNTY47181N47181</t>
  </si>
  <si>
    <t>Wayne County, TN</t>
  </si>
  <si>
    <t>Wayne County</t>
  </si>
  <si>
    <t>4718399999</t>
  </si>
  <si>
    <t>NCNTY47183N47183</t>
  </si>
  <si>
    <t>Weakley County, TN</t>
  </si>
  <si>
    <t>Weakley County</t>
  </si>
  <si>
    <t>4718599999</t>
  </si>
  <si>
    <t>NCNTY47185N47185</t>
  </si>
  <si>
    <t>White County, TN</t>
  </si>
  <si>
    <t>White County</t>
  </si>
  <si>
    <t>4718799999</t>
  </si>
  <si>
    <t>Williamson County</t>
  </si>
  <si>
    <t>4718999999</t>
  </si>
  <si>
    <t>Wilson County</t>
  </si>
  <si>
    <t>Median Family Income</t>
  </si>
  <si>
    <t>Very Low (50%) </t>
  </si>
  <si>
    <t>Extremely Low</t>
  </si>
  <si>
    <t>Low (80%)</t>
  </si>
  <si>
    <t>County:</t>
  </si>
  <si>
    <t>Select County:</t>
  </si>
  <si>
    <t>Persons in Family/Household</t>
  </si>
  <si>
    <t xml:space="preserve">____ White/Caucasian </t>
  </si>
  <si>
    <t>____ African American/Black</t>
  </si>
  <si>
    <t>____ Asian</t>
  </si>
  <si>
    <t>____ Native Hawaiian/Other Pacific Islander</t>
  </si>
  <si>
    <t>_________</t>
  </si>
  <si>
    <t>(Street)</t>
  </si>
  <si>
    <t>(City)</t>
  </si>
  <si>
    <t>(State)</t>
  </si>
  <si>
    <t>(Zip)</t>
  </si>
  <si>
    <t>Less than</t>
  </si>
  <si>
    <t>-</t>
  </si>
  <si>
    <t>____</t>
  </si>
  <si>
    <t>or more</t>
  </si>
  <si>
    <t>ALL numbered questions must have a response for this survey to be valid.</t>
  </si>
  <si>
    <t>1. Applicant/Project:</t>
  </si>
  <si>
    <t>2. Name of Resident:</t>
  </si>
  <si>
    <t>3. Address:</t>
  </si>
  <si>
    <r>
      <t>(No PO Box #; if Duplex, list letter, number, etc.)</t>
    </r>
    <r>
      <rPr>
        <i/>
        <sz val="8"/>
        <color indexed="9"/>
        <rFont val="Arial"/>
        <family val="2"/>
      </rPr>
      <t>,</t>
    </r>
  </si>
  <si>
    <t>_______</t>
  </si>
  <si>
    <t>To be completed by the Application Preparer only.</t>
  </si>
  <si>
    <t>____ 30%</t>
  </si>
  <si>
    <t>____ 50%</t>
  </si>
  <si>
    <t>____ 80%</t>
  </si>
  <si>
    <t>____ Non-LMI</t>
  </si>
  <si>
    <t>Owner's Map #:</t>
  </si>
  <si>
    <t>Map #:</t>
  </si>
  <si>
    <t>Owner's Name:</t>
  </si>
  <si>
    <r>
      <t xml:space="preserve">____ </t>
    </r>
    <r>
      <rPr>
        <b/>
        <sz val="10"/>
        <color indexed="8"/>
        <rFont val="Arial"/>
        <family val="2"/>
      </rPr>
      <t xml:space="preserve"> Homeowner</t>
    </r>
  </si>
  <si>
    <r>
      <t xml:space="preserve">____ </t>
    </r>
    <r>
      <rPr>
        <b/>
        <sz val="10"/>
        <color indexed="8"/>
        <rFont val="Arial"/>
        <family val="2"/>
      </rPr>
      <t xml:space="preserve"> Renter</t>
    </r>
  </si>
  <si>
    <t xml:space="preserve">____ American Indian/Alaskan Native </t>
  </si>
  <si>
    <t xml:space="preserve"> _______</t>
  </si>
  <si>
    <t>______</t>
  </si>
  <si>
    <t>___ N/A</t>
  </si>
  <si>
    <t>___ Yes</t>
  </si>
  <si>
    <t>___ No</t>
  </si>
  <si>
    <t>_________________________</t>
  </si>
  <si>
    <t>________________________________________</t>
  </si>
  <si>
    <t>Password: CDBGTAS</t>
  </si>
  <si>
    <t>____ American Indian/Alaskan Native &amp; White</t>
  </si>
  <si>
    <t>____ American Indian/Alaskan Native &amp; African American/Black</t>
  </si>
  <si>
    <t>____ Asian &amp; White</t>
  </si>
  <si>
    <t>____ African American/Black &amp; White</t>
  </si>
  <si>
    <t>____ Other Multi-Racial</t>
  </si>
  <si>
    <t>https://www.huduser.gov/portal/datasets/il/il2024/select_Geography.odn</t>
  </si>
  <si>
    <t xml:space="preserve">Survey #: </t>
  </si>
  <si>
    <t>____ Well</t>
  </si>
  <si>
    <t>____ Spring</t>
  </si>
  <si>
    <t>Other: ___________________</t>
  </si>
  <si>
    <t>____ Yes      ____ No</t>
  </si>
  <si>
    <t>FY 2025 Income Limits Summary</t>
  </si>
  <si>
    <t>FY 2025 Income Limit Area</t>
  </si>
  <si>
    <t>FY 2025 Income Limit Category</t>
  </si>
  <si>
    <r>
      <t xml:space="preserve">4. Check one:    </t>
    </r>
    <r>
      <rPr>
        <sz val="10"/>
        <color indexed="8"/>
        <rFont val="Arial"/>
        <family val="2"/>
      </rPr>
      <t xml:space="preserve"> ____</t>
    </r>
    <r>
      <rPr>
        <b/>
        <sz val="10"/>
        <color indexed="8"/>
        <rFont val="Arial"/>
        <family val="2"/>
      </rPr>
      <t xml:space="preserve"> Inside city limits       </t>
    </r>
    <r>
      <rPr>
        <sz val="10"/>
        <color indexed="8"/>
        <rFont val="Arial"/>
        <family val="2"/>
      </rPr>
      <t>____</t>
    </r>
    <r>
      <rPr>
        <b/>
        <sz val="10"/>
        <color indexed="8"/>
        <rFont val="Arial"/>
        <family val="2"/>
      </rPr>
      <t xml:space="preserve"> Outside city limits</t>
    </r>
  </si>
  <si>
    <t>5. Resident Status:</t>
  </si>
  <si>
    <t>6. Total Number of Persons in Household:</t>
  </si>
  <si>
    <r>
      <rPr>
        <b/>
        <sz val="10"/>
        <color indexed="8"/>
        <rFont val="Arial"/>
        <family val="2"/>
      </rPr>
      <t>7. Race of the people in Household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(Numbers only)</t>
    </r>
  </si>
  <si>
    <t>8. Number of Hispanic Persons in household:</t>
  </si>
  <si>
    <r>
      <t>9. Number of Persons in household with a Disability:</t>
    </r>
    <r>
      <rPr>
        <sz val="10"/>
        <color indexed="8"/>
        <rFont val="Arial"/>
        <family val="2"/>
      </rPr>
      <t xml:space="preserve">              </t>
    </r>
  </si>
  <si>
    <t xml:space="preserve">10. Number of Persons 62 Years of  Age or older in Household: </t>
  </si>
  <si>
    <t xml:space="preserve">11. Is the Head of Household Female?  </t>
  </si>
  <si>
    <r>
      <rPr>
        <b/>
        <sz val="10"/>
        <color indexed="8"/>
        <rFont val="Arial"/>
        <family val="2"/>
      </rPr>
      <t>12. Total Annual Household Income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(Check one)</t>
    </r>
  </si>
  <si>
    <t>13. If a tap fee of $ _________ is required, would you be willing to hookup to the water service?</t>
  </si>
  <si>
    <t xml:space="preserve">14. What is your current source of water?   </t>
  </si>
  <si>
    <t>_______________________</t>
  </si>
  <si>
    <t>______________________________________</t>
  </si>
  <si>
    <t>15. Participant Signature:</t>
  </si>
  <si>
    <t>17. Participant Phone Number:</t>
  </si>
  <si>
    <t>16. Survey Date:</t>
  </si>
  <si>
    <t>18. Surveyor Signature:</t>
  </si>
  <si>
    <t>19. Surveyor Name:</t>
  </si>
  <si>
    <t>Phone Survey: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</si>
</sst>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8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i/>
      <sz val="10"/>
      <color rgb="FFC00000"/>
      <name val="Arial"/>
      <family val="2"/>
    </font>
    <font>
      <i/>
      <u/>
      <sz val="10"/>
      <color theme="1"/>
      <name val="Arial"/>
      <family val="2"/>
    </font>
    <font>
      <sz val="10"/>
      <color rgb="FFC00000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7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0" fontId="11" fillId="0" borderId="0" xfId="0" applyFont="1"/>
    <xf numFmtId="164" fontId="9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center" indent="3"/>
    </xf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right" vertical="top"/>
    </xf>
    <xf numFmtId="0" fontId="11" fillId="0" borderId="7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 wrapText="1"/>
    </xf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indent="1"/>
    </xf>
    <xf numFmtId="0" fontId="14" fillId="0" borderId="0" xfId="0" applyFont="1" applyAlignment="1">
      <alignment horizontal="left" indent="4"/>
    </xf>
    <xf numFmtId="0" fontId="9" fillId="0" borderId="8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9" fillId="0" borderId="1" xfId="0" applyFont="1" applyBorder="1"/>
    <xf numFmtId="0" fontId="9" fillId="0" borderId="12" xfId="0" applyFont="1" applyBorder="1"/>
    <xf numFmtId="0" fontId="9" fillId="0" borderId="3" xfId="0" applyFont="1" applyBorder="1"/>
    <xf numFmtId="0" fontId="15" fillId="0" borderId="9" xfId="0" applyFont="1" applyBorder="1"/>
    <xf numFmtId="0" fontId="16" fillId="0" borderId="0" xfId="0" applyFont="1" applyAlignment="1">
      <alignment vertical="top"/>
    </xf>
    <xf numFmtId="0" fontId="6" fillId="0" borderId="0" xfId="2"/>
    <xf numFmtId="0" fontId="9" fillId="0" borderId="2" xfId="0" applyFont="1" applyBorder="1"/>
    <xf numFmtId="1" fontId="0" fillId="0" borderId="0" xfId="0" applyNumberFormat="1"/>
    <xf numFmtId="49" fontId="11" fillId="0" borderId="0" xfId="0" applyNumberFormat="1" applyFont="1"/>
    <xf numFmtId="0" fontId="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1"/>
    </xf>
    <xf numFmtId="0" fontId="9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 indent="1"/>
    </xf>
    <xf numFmtId="0" fontId="9" fillId="0" borderId="2" xfId="0" applyFont="1" applyBorder="1" applyAlignment="1">
      <alignment horizontal="center"/>
    </xf>
    <xf numFmtId="0" fontId="11" fillId="0" borderId="0" xfId="0" applyFont="1" applyAlignment="1">
      <alignment horizontal="left" indent="1"/>
    </xf>
    <xf numFmtId="0" fontId="9" fillId="0" borderId="13" xfId="0" applyFont="1" applyBorder="1" applyAlignment="1">
      <alignment horizontal="left" indent="2"/>
    </xf>
    <xf numFmtId="0" fontId="9" fillId="0" borderId="0" xfId="0" applyFont="1" applyAlignment="1">
      <alignment horizontal="left" indent="2"/>
    </xf>
    <xf numFmtId="0" fontId="18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5" fontId="7" fillId="0" borderId="14" xfId="1" applyNumberFormat="1" applyFont="1" applyBorder="1" applyAlignment="1">
      <alignment horizontal="center" vertical="center"/>
    </xf>
    <xf numFmtId="5" fontId="7" fillId="0" borderId="15" xfId="1" applyNumberFormat="1" applyFont="1" applyBorder="1" applyAlignment="1">
      <alignment horizontal="center" vertical="center"/>
    </xf>
    <xf numFmtId="5" fontId="7" fillId="0" borderId="16" xfId="1" applyNumberFormat="1" applyFont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49" fontId="11" fillId="0" borderId="0" xfId="0" applyNumberFormat="1" applyFont="1" applyAlignment="1"/>
    <xf numFmtId="0" fontId="9" fillId="0" borderId="0" xfId="0" applyFont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uduser.gov/portal/datasets/il/il2024/select_Geography.o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view="pageLayout" zoomScaleNormal="100" workbookViewId="0">
      <selection activeCell="E51" sqref="E51"/>
    </sheetView>
  </sheetViews>
  <sheetFormatPr defaultColWidth="8.85546875" defaultRowHeight="12.75" x14ac:dyDescent="0.2"/>
  <cols>
    <col min="1" max="1" width="11.140625" style="12" customWidth="1"/>
    <col min="2" max="2" width="8.85546875" style="12" customWidth="1"/>
    <col min="3" max="3" width="2.7109375" style="12" customWidth="1"/>
    <col min="4" max="4" width="8.85546875" style="12" customWidth="1"/>
    <col min="5" max="5" width="11.140625" style="12" customWidth="1"/>
    <col min="6" max="6" width="8.85546875" style="12" customWidth="1"/>
    <col min="7" max="7" width="2.7109375" style="12" customWidth="1"/>
    <col min="8" max="8" width="8.85546875" style="12" customWidth="1"/>
    <col min="9" max="9" width="11.140625" style="12" customWidth="1"/>
    <col min="10" max="10" width="8.85546875" style="12" customWidth="1"/>
    <col min="11" max="11" width="2.7109375" style="12" customWidth="1"/>
    <col min="12" max="12" width="14" style="12" customWidth="1"/>
    <col min="13" max="13" width="7.7109375" style="12" customWidth="1"/>
    <col min="14" max="16384" width="8.85546875" style="12"/>
  </cols>
  <sheetData>
    <row r="1" spans="1:15" x14ac:dyDescent="0.2">
      <c r="L1" s="24"/>
    </row>
    <row r="2" spans="1:15" ht="13.9" customHeight="1" x14ac:dyDescent="0.2">
      <c r="A2" s="58" t="s">
        <v>392</v>
      </c>
      <c r="B2" s="58"/>
      <c r="C2" s="58"/>
      <c r="D2" s="58"/>
      <c r="E2" s="58"/>
      <c r="F2" s="58"/>
      <c r="G2" s="58"/>
      <c r="H2" s="58"/>
      <c r="I2" s="58"/>
      <c r="J2" s="20" t="s">
        <v>376</v>
      </c>
      <c r="K2" s="60" t="str">
        <f>IF('Income Limits'!C3="","",'Income Limits'!C3)</f>
        <v/>
      </c>
      <c r="L2" s="60"/>
    </row>
    <row r="3" spans="1:15" ht="13.9" customHeight="1" x14ac:dyDescent="0.2">
      <c r="A3" s="22"/>
      <c r="B3" s="22"/>
      <c r="C3" s="22"/>
      <c r="D3" s="22"/>
      <c r="E3" s="22"/>
      <c r="F3" s="22"/>
      <c r="G3" s="22"/>
      <c r="L3" s="24"/>
    </row>
    <row r="4" spans="1:15" x14ac:dyDescent="0.2">
      <c r="A4" s="20" t="s">
        <v>393</v>
      </c>
      <c r="C4" s="62"/>
      <c r="D4" s="62"/>
      <c r="E4" s="62"/>
      <c r="F4" s="62"/>
      <c r="G4" s="62"/>
      <c r="H4" s="62"/>
      <c r="I4" s="62"/>
      <c r="J4" s="62"/>
      <c r="K4" s="62"/>
    </row>
    <row r="5" spans="1:15" ht="21" customHeight="1" x14ac:dyDescent="0.2">
      <c r="A5" s="20" t="s">
        <v>394</v>
      </c>
      <c r="C5" s="57"/>
      <c r="D5" s="57"/>
      <c r="E5" s="57"/>
      <c r="F5" s="57"/>
      <c r="G5" s="57"/>
      <c r="H5" s="57"/>
      <c r="I5" s="57"/>
      <c r="J5" s="57"/>
      <c r="K5" s="57"/>
    </row>
    <row r="6" spans="1:15" ht="21" customHeight="1" x14ac:dyDescent="0.2">
      <c r="A6" s="20" t="s">
        <v>395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61" t="s">
        <v>396</v>
      </c>
    </row>
    <row r="7" spans="1:15" s="15" customFormat="1" ht="24" customHeight="1" x14ac:dyDescent="0.25">
      <c r="C7" s="16" t="s">
        <v>384</v>
      </c>
      <c r="F7" s="16" t="s">
        <v>385</v>
      </c>
      <c r="H7" s="16" t="s">
        <v>386</v>
      </c>
      <c r="J7" s="16" t="s">
        <v>387</v>
      </c>
      <c r="L7" s="61"/>
      <c r="O7" s="48"/>
    </row>
    <row r="8" spans="1:15" s="15" customFormat="1" ht="15" customHeight="1" x14ac:dyDescent="0.2">
      <c r="A8" s="20" t="s">
        <v>431</v>
      </c>
      <c r="B8" s="20"/>
      <c r="C8" s="20"/>
      <c r="D8" s="33"/>
      <c r="E8" s="30"/>
      <c r="F8" s="32"/>
      <c r="G8" s="30"/>
      <c r="H8" s="23"/>
      <c r="I8" s="30"/>
      <c r="J8" s="32"/>
      <c r="K8" s="30"/>
      <c r="L8" s="23"/>
    </row>
    <row r="9" spans="1:15" s="30" customFormat="1" ht="21" customHeight="1" x14ac:dyDescent="0.2">
      <c r="A9" s="20" t="s">
        <v>432</v>
      </c>
      <c r="C9" s="31" t="s">
        <v>406</v>
      </c>
      <c r="F9" s="31" t="s">
        <v>407</v>
      </c>
      <c r="H9" s="33"/>
      <c r="J9" s="32"/>
      <c r="L9" s="34"/>
    </row>
    <row r="10" spans="1:15" s="15" customFormat="1" ht="13.15" customHeight="1" thickBot="1" x14ac:dyDescent="0.3">
      <c r="A10" s="25"/>
      <c r="B10" s="25"/>
      <c r="C10" s="26"/>
      <c r="D10" s="25"/>
      <c r="E10" s="25"/>
      <c r="F10" s="26"/>
      <c r="G10" s="25"/>
      <c r="H10" s="27"/>
      <c r="I10" s="25"/>
      <c r="J10" s="26"/>
      <c r="K10" s="25"/>
      <c r="L10" s="28"/>
    </row>
    <row r="11" spans="1:15" ht="21" customHeight="1" thickTop="1" x14ac:dyDescent="0.2">
      <c r="A11" s="20" t="s">
        <v>433</v>
      </c>
      <c r="F11" s="12" t="s">
        <v>409</v>
      </c>
    </row>
    <row r="12" spans="1:15" ht="21" customHeight="1" x14ac:dyDescent="0.2">
      <c r="A12" s="53" t="s">
        <v>434</v>
      </c>
    </row>
    <row r="13" spans="1:15" s="29" customFormat="1" ht="15" customHeight="1" x14ac:dyDescent="0.2">
      <c r="A13" s="38" t="s">
        <v>379</v>
      </c>
      <c r="F13" s="29" t="s">
        <v>417</v>
      </c>
    </row>
    <row r="14" spans="1:15" s="29" customFormat="1" ht="15" customHeight="1" x14ac:dyDescent="0.2">
      <c r="A14" s="38" t="s">
        <v>380</v>
      </c>
      <c r="F14" s="29" t="s">
        <v>418</v>
      </c>
    </row>
    <row r="15" spans="1:15" s="29" customFormat="1" ht="15" customHeight="1" x14ac:dyDescent="0.2">
      <c r="A15" s="38" t="s">
        <v>381</v>
      </c>
      <c r="F15" s="29" t="s">
        <v>419</v>
      </c>
    </row>
    <row r="16" spans="1:15" s="29" customFormat="1" ht="15" customHeight="1" x14ac:dyDescent="0.2">
      <c r="A16" s="38" t="s">
        <v>408</v>
      </c>
      <c r="F16" s="29" t="s">
        <v>420</v>
      </c>
    </row>
    <row r="17" spans="1:14" s="29" customFormat="1" ht="15" customHeight="1" x14ac:dyDescent="0.2">
      <c r="A17" s="38" t="s">
        <v>382</v>
      </c>
      <c r="F17" s="29" t="s">
        <v>421</v>
      </c>
    </row>
    <row r="18" spans="1:14" ht="21" customHeight="1" x14ac:dyDescent="0.2">
      <c r="A18" s="20" t="s">
        <v>435</v>
      </c>
      <c r="D18" s="17"/>
      <c r="F18" s="59" t="s">
        <v>383</v>
      </c>
      <c r="G18" s="59"/>
    </row>
    <row r="19" spans="1:14" ht="13.5" thickBot="1" x14ac:dyDescent="0.25">
      <c r="A19" s="25"/>
      <c r="B19" s="25"/>
      <c r="C19" s="26"/>
      <c r="D19" s="25"/>
      <c r="E19" s="25"/>
      <c r="F19" s="26"/>
      <c r="G19" s="25"/>
      <c r="H19" s="27"/>
      <c r="I19" s="25"/>
      <c r="J19" s="26"/>
      <c r="K19" s="25"/>
      <c r="L19" s="28"/>
    </row>
    <row r="20" spans="1:14" ht="21" customHeight="1" thickTop="1" x14ac:dyDescent="0.2">
      <c r="A20" s="20" t="s">
        <v>436</v>
      </c>
      <c r="B20" s="15"/>
      <c r="C20" s="16"/>
      <c r="D20" s="15"/>
      <c r="E20" s="15"/>
      <c r="F20" s="16"/>
      <c r="G20" s="15"/>
      <c r="I20" s="14" t="s">
        <v>410</v>
      </c>
      <c r="J20" s="64" t="s">
        <v>411</v>
      </c>
      <c r="K20" s="64"/>
      <c r="L20" s="36"/>
    </row>
    <row r="21" spans="1:14" ht="21" customHeight="1" x14ac:dyDescent="0.2">
      <c r="A21" s="20" t="s">
        <v>437</v>
      </c>
      <c r="B21" s="15"/>
      <c r="C21" s="16"/>
      <c r="D21" s="15"/>
      <c r="E21" s="15"/>
      <c r="F21" s="16"/>
      <c r="G21" s="15"/>
      <c r="I21" s="14" t="s">
        <v>410</v>
      </c>
      <c r="J21" s="65" t="s">
        <v>411</v>
      </c>
      <c r="K21" s="65"/>
      <c r="L21" s="36"/>
    </row>
    <row r="22" spans="1:14" ht="21" customHeight="1" x14ac:dyDescent="0.2">
      <c r="A22" s="20" t="s">
        <v>438</v>
      </c>
      <c r="B22" s="15"/>
      <c r="C22" s="16"/>
      <c r="D22" s="15"/>
      <c r="E22" s="15"/>
      <c r="F22" s="16"/>
      <c r="G22" s="15"/>
      <c r="I22" s="14" t="s">
        <v>412</v>
      </c>
      <c r="J22" s="65" t="s">
        <v>413</v>
      </c>
      <c r="K22" s="65"/>
      <c r="L22" s="36"/>
    </row>
    <row r="23" spans="1:14" ht="13.5" thickBot="1" x14ac:dyDescent="0.25">
      <c r="A23" s="25"/>
      <c r="B23" s="25"/>
      <c r="C23" s="26"/>
      <c r="D23" s="25"/>
      <c r="E23" s="25"/>
      <c r="F23" s="26"/>
      <c r="G23" s="25"/>
      <c r="H23" s="27"/>
      <c r="I23" s="25"/>
      <c r="J23" s="26"/>
      <c r="K23" s="25"/>
      <c r="L23" s="28"/>
    </row>
    <row r="24" spans="1:14" ht="21" customHeight="1" thickTop="1" x14ac:dyDescent="0.2">
      <c r="A24" s="53" t="s">
        <v>439</v>
      </c>
      <c r="B24" s="15"/>
      <c r="C24" s="16"/>
      <c r="D24" s="15"/>
      <c r="E24" s="15"/>
      <c r="F24" s="16"/>
      <c r="G24" s="15"/>
      <c r="H24" s="35"/>
      <c r="I24" s="15"/>
      <c r="J24" s="16"/>
      <c r="K24" s="15"/>
      <c r="L24" s="36"/>
    </row>
    <row r="25" spans="1:14" ht="18" customHeight="1" x14ac:dyDescent="0.2">
      <c r="A25" s="17" t="s">
        <v>390</v>
      </c>
      <c r="B25" s="59" t="s">
        <v>388</v>
      </c>
      <c r="C25" s="59"/>
      <c r="D25" s="19" t="str">
        <f>IF(K2="","",15060)</f>
        <v/>
      </c>
      <c r="E25" s="17" t="s">
        <v>390</v>
      </c>
      <c r="F25" s="18" t="str">
        <f>IF(D32="","",D32+1)</f>
        <v/>
      </c>
      <c r="G25" s="13" t="s">
        <v>389</v>
      </c>
      <c r="H25" s="19" t="str">
        <f>'Income Limits'!$E$9</f>
        <v/>
      </c>
      <c r="I25" s="17" t="s">
        <v>390</v>
      </c>
      <c r="J25" s="18" t="str">
        <f>IF(H32="","",H32+1)</f>
        <v/>
      </c>
      <c r="K25" s="13" t="s">
        <v>389</v>
      </c>
      <c r="L25" s="19" t="str">
        <f>'Income Limits'!$I$9</f>
        <v/>
      </c>
      <c r="M25" s="37"/>
    </row>
    <row r="26" spans="1:14" ht="18" customHeight="1" x14ac:dyDescent="0.2">
      <c r="A26" s="17" t="s">
        <v>390</v>
      </c>
      <c r="B26" s="18" t="str">
        <f>IF(K2="","",D25+1)</f>
        <v/>
      </c>
      <c r="C26" s="13" t="s">
        <v>389</v>
      </c>
      <c r="D26" s="19" t="str">
        <f>IF(K2="","",ROUND((((('Income Limits'!$E$9-$D$25)/8)*1)+$D$25)/10,0)*10)</f>
        <v/>
      </c>
      <c r="E26" s="17" t="s">
        <v>390</v>
      </c>
      <c r="F26" s="18" t="str">
        <f t="shared" ref="F26:F31" si="0">IF(H25="","",H25+1)</f>
        <v/>
      </c>
      <c r="G26" s="13" t="s">
        <v>389</v>
      </c>
      <c r="H26" s="19" t="str">
        <f>IF(K2="","",(('Income Limits'!$F$9-H25)/2)+H25)</f>
        <v/>
      </c>
      <c r="I26" s="17" t="s">
        <v>390</v>
      </c>
      <c r="J26" s="18" t="str">
        <f t="shared" ref="J26:J32" si="1">IF(L25="","",L25+1)</f>
        <v/>
      </c>
      <c r="K26" s="13" t="s">
        <v>389</v>
      </c>
      <c r="L26" s="19" t="str">
        <f>IF(K2="","",(('Income Limits'!$J$9-L25)/2)+L25)</f>
        <v/>
      </c>
      <c r="M26" s="21"/>
    </row>
    <row r="27" spans="1:14" ht="18" customHeight="1" x14ac:dyDescent="0.2">
      <c r="A27" s="17" t="s">
        <v>390</v>
      </c>
      <c r="B27" s="18" t="str">
        <f t="shared" ref="B27:B32" si="2">IF(D26="","",D26+1)</f>
        <v/>
      </c>
      <c r="C27" s="13" t="s">
        <v>389</v>
      </c>
      <c r="D27" s="19" t="str">
        <f>IF(K2="","",ROUND((((('Income Limits'!$E$9-$D$25)/8)*2)+$D$25)/10,0)*10)</f>
        <v/>
      </c>
      <c r="E27" s="17" t="s">
        <v>390</v>
      </c>
      <c r="F27" s="18" t="str">
        <f t="shared" si="0"/>
        <v/>
      </c>
      <c r="G27" s="13" t="s">
        <v>389</v>
      </c>
      <c r="H27" s="19" t="str">
        <f>'Income Limits'!$F$9</f>
        <v/>
      </c>
      <c r="I27" s="17" t="s">
        <v>390</v>
      </c>
      <c r="J27" s="18" t="str">
        <f t="shared" si="1"/>
        <v/>
      </c>
      <c r="K27" s="13" t="s">
        <v>389</v>
      </c>
      <c r="L27" s="19" t="str">
        <f>'Income Limits'!$J$9</f>
        <v/>
      </c>
    </row>
    <row r="28" spans="1:14" ht="18" customHeight="1" x14ac:dyDescent="0.2">
      <c r="A28" s="17" t="s">
        <v>390</v>
      </c>
      <c r="B28" s="18" t="str">
        <f t="shared" si="2"/>
        <v/>
      </c>
      <c r="C28" s="13" t="s">
        <v>389</v>
      </c>
      <c r="D28" s="19" t="str">
        <f>IF(K2="","",ROUND((((('Income Limits'!$E$9-$D$25)/8)*3)+$D$25)/10,0)*10)</f>
        <v/>
      </c>
      <c r="E28" s="17" t="s">
        <v>390</v>
      </c>
      <c r="F28" s="18" t="str">
        <f t="shared" si="0"/>
        <v/>
      </c>
      <c r="G28" s="13" t="s">
        <v>389</v>
      </c>
      <c r="H28" s="19" t="str">
        <f>IF(K2="","",(('Income Limits'!$G$9-H27)/2)+H27)</f>
        <v/>
      </c>
      <c r="I28" s="17" t="s">
        <v>390</v>
      </c>
      <c r="J28" s="18" t="str">
        <f t="shared" si="1"/>
        <v/>
      </c>
      <c r="K28" s="13" t="s">
        <v>389</v>
      </c>
      <c r="L28" s="19" t="str">
        <f>IF(K2="","",(('Income Limits'!$K$9-L27)/2)+L27)</f>
        <v/>
      </c>
      <c r="M28" s="17"/>
      <c r="N28" s="21"/>
    </row>
    <row r="29" spans="1:14" ht="18" customHeight="1" x14ac:dyDescent="0.2">
      <c r="A29" s="17" t="s">
        <v>390</v>
      </c>
      <c r="B29" s="18" t="str">
        <f t="shared" si="2"/>
        <v/>
      </c>
      <c r="C29" s="13" t="s">
        <v>389</v>
      </c>
      <c r="D29" s="19" t="str">
        <f>IF(K2="","",ROUND((((('Income Limits'!$E$9-$D$25)/8)*4)+$D$25)/10,0)*10)</f>
        <v/>
      </c>
      <c r="E29" s="17" t="s">
        <v>390</v>
      </c>
      <c r="F29" s="18" t="str">
        <f t="shared" si="0"/>
        <v/>
      </c>
      <c r="G29" s="13" t="s">
        <v>389</v>
      </c>
      <c r="H29" s="19" t="str">
        <f>'Income Limits'!$G$9</f>
        <v/>
      </c>
      <c r="I29" s="17" t="s">
        <v>390</v>
      </c>
      <c r="J29" s="18" t="str">
        <f t="shared" si="1"/>
        <v/>
      </c>
      <c r="K29" s="13" t="s">
        <v>389</v>
      </c>
      <c r="L29" s="19" t="str">
        <f>'Income Limits'!$K$9</f>
        <v/>
      </c>
      <c r="M29" s="17"/>
      <c r="N29" s="21"/>
    </row>
    <row r="30" spans="1:14" ht="18" customHeight="1" x14ac:dyDescent="0.2">
      <c r="A30" s="17" t="s">
        <v>390</v>
      </c>
      <c r="B30" s="18" t="str">
        <f t="shared" si="2"/>
        <v/>
      </c>
      <c r="C30" s="13" t="s">
        <v>389</v>
      </c>
      <c r="D30" s="19" t="str">
        <f>IF(K2="","",ROUND((((('Income Limits'!$E$9-$D$25)/8)*5)+$D$25)/10,0)*10)</f>
        <v/>
      </c>
      <c r="E30" s="17" t="s">
        <v>390</v>
      </c>
      <c r="F30" s="18" t="str">
        <f t="shared" si="0"/>
        <v/>
      </c>
      <c r="G30" s="13" t="s">
        <v>389</v>
      </c>
      <c r="H30" s="19" t="str">
        <f>IF(K2="","",(('Income Limits'!$H$9-H29)/2)+H29)</f>
        <v/>
      </c>
      <c r="I30" s="17" t="s">
        <v>390</v>
      </c>
      <c r="J30" s="18" t="str">
        <f t="shared" si="1"/>
        <v/>
      </c>
      <c r="K30" s="13" t="s">
        <v>389</v>
      </c>
      <c r="L30" s="19" t="str">
        <f>IF(K2="","",(('Income Limits'!$L$9-L29)/2)+L29)</f>
        <v/>
      </c>
      <c r="M30" s="17"/>
      <c r="N30" s="21"/>
    </row>
    <row r="31" spans="1:14" ht="18" customHeight="1" x14ac:dyDescent="0.2">
      <c r="A31" s="17" t="s">
        <v>390</v>
      </c>
      <c r="B31" s="18" t="str">
        <f t="shared" si="2"/>
        <v/>
      </c>
      <c r="C31" s="13" t="s">
        <v>389</v>
      </c>
      <c r="D31" s="19" t="str">
        <f>IF(K2="","",ROUND((((('Income Limits'!$E$9-$D$25)/8)*6)+$D$25)/10,0)*10)</f>
        <v/>
      </c>
      <c r="E31" s="17" t="s">
        <v>390</v>
      </c>
      <c r="F31" s="18" t="str">
        <f t="shared" si="0"/>
        <v/>
      </c>
      <c r="G31" s="13" t="s">
        <v>389</v>
      </c>
      <c r="H31" s="19" t="str">
        <f>'Income Limits'!$H$9</f>
        <v/>
      </c>
      <c r="I31" s="17" t="s">
        <v>390</v>
      </c>
      <c r="J31" s="18" t="str">
        <f t="shared" si="1"/>
        <v/>
      </c>
      <c r="K31" s="13" t="s">
        <v>389</v>
      </c>
      <c r="L31" s="19" t="str">
        <f>'Income Limits'!$L$9</f>
        <v/>
      </c>
      <c r="M31" s="17"/>
      <c r="N31" s="21"/>
    </row>
    <row r="32" spans="1:14" ht="18" customHeight="1" x14ac:dyDescent="0.2">
      <c r="A32" s="17" t="s">
        <v>390</v>
      </c>
      <c r="B32" s="18" t="str">
        <f t="shared" si="2"/>
        <v/>
      </c>
      <c r="C32" s="13" t="s">
        <v>389</v>
      </c>
      <c r="D32" s="19" t="str">
        <f>IF(K2="","",ROUND((((('Income Limits'!$E$9-$D$25)/8)*7)+$D$25)/10,0)*10)</f>
        <v/>
      </c>
      <c r="E32" s="17" t="s">
        <v>390</v>
      </c>
      <c r="F32" s="18" t="str">
        <f>IF(H31="","",H31+1)</f>
        <v/>
      </c>
      <c r="G32" s="13" t="s">
        <v>389</v>
      </c>
      <c r="H32" s="19" t="str">
        <f>IF(K2="","",(('Income Limits'!$I$9-H31)/2)+H31)</f>
        <v/>
      </c>
      <c r="I32" s="17" t="s">
        <v>390</v>
      </c>
      <c r="J32" s="18" t="str">
        <f t="shared" si="1"/>
        <v/>
      </c>
      <c r="K32" s="14" t="s">
        <v>391</v>
      </c>
      <c r="L32" s="18"/>
    </row>
    <row r="33" spans="1:12" ht="13.5" thickBot="1" x14ac:dyDescent="0.25">
      <c r="A33" s="80"/>
      <c r="B33" s="80"/>
      <c r="C33" s="80"/>
      <c r="D33" s="80"/>
      <c r="E33" s="80"/>
      <c r="F33" s="80"/>
      <c r="G33" s="80"/>
      <c r="H33" s="80"/>
      <c r="I33" s="81"/>
      <c r="J33" s="80"/>
      <c r="K33" s="80"/>
      <c r="L33" s="80"/>
    </row>
    <row r="34" spans="1:12" s="83" customFormat="1" ht="22.5" customHeight="1" thickTop="1" x14ac:dyDescent="0.2">
      <c r="A34" s="82" t="s">
        <v>440</v>
      </c>
      <c r="B34" s="54"/>
      <c r="C34" s="54"/>
      <c r="D34" s="54"/>
      <c r="E34" s="54"/>
      <c r="F34" s="54"/>
      <c r="G34" s="54"/>
      <c r="H34" s="54"/>
      <c r="I34" s="54"/>
      <c r="J34" s="54"/>
      <c r="K34" s="14" t="s">
        <v>427</v>
      </c>
    </row>
    <row r="35" spans="1:12" x14ac:dyDescent="0.2">
      <c r="A35" s="52"/>
      <c r="J35" s="13"/>
    </row>
    <row r="36" spans="1:12" x14ac:dyDescent="0.2">
      <c r="A36" s="52" t="s">
        <v>441</v>
      </c>
      <c r="B36" s="20"/>
      <c r="F36" s="14" t="s">
        <v>424</v>
      </c>
      <c r="H36" s="14" t="s">
        <v>425</v>
      </c>
      <c r="J36" s="14" t="s">
        <v>426</v>
      </c>
    </row>
    <row r="37" spans="1:12" x14ac:dyDescent="0.2">
      <c r="A37" s="52"/>
      <c r="B37" s="20"/>
      <c r="J37" s="14"/>
    </row>
    <row r="38" spans="1:12" x14ac:dyDescent="0.2">
      <c r="A38" s="20" t="s">
        <v>444</v>
      </c>
      <c r="D38" s="12" t="s">
        <v>415</v>
      </c>
      <c r="H38" s="63" t="s">
        <v>446</v>
      </c>
      <c r="I38" s="63"/>
      <c r="J38" s="12" t="s">
        <v>414</v>
      </c>
    </row>
    <row r="39" spans="1:12" ht="21" customHeight="1" x14ac:dyDescent="0.2">
      <c r="A39" s="20" t="s">
        <v>445</v>
      </c>
      <c r="B39" s="20"/>
      <c r="E39" s="14" t="s">
        <v>442</v>
      </c>
      <c r="H39" s="55"/>
      <c r="I39" s="55"/>
    </row>
    <row r="40" spans="1:12" ht="21" customHeight="1" x14ac:dyDescent="0.2">
      <c r="A40" s="20" t="s">
        <v>447</v>
      </c>
      <c r="B40" s="20"/>
      <c r="D40" s="12" t="s">
        <v>443</v>
      </c>
      <c r="H40" s="56" t="s">
        <v>448</v>
      </c>
      <c r="I40" s="55"/>
      <c r="J40" s="12" t="s">
        <v>414</v>
      </c>
    </row>
    <row r="41" spans="1:12" x14ac:dyDescent="0.2">
      <c r="I41" s="13"/>
    </row>
    <row r="42" spans="1:12" x14ac:dyDescent="0.2">
      <c r="A42" s="39"/>
      <c r="B42" s="47" t="s">
        <v>398</v>
      </c>
      <c r="C42" s="47"/>
      <c r="D42" s="47"/>
      <c r="E42" s="47"/>
      <c r="F42" s="47"/>
      <c r="G42" s="40"/>
      <c r="H42" s="40"/>
      <c r="I42" s="40"/>
      <c r="J42" s="41"/>
      <c r="K42" s="40"/>
      <c r="L42" s="42"/>
    </row>
    <row r="43" spans="1:12" x14ac:dyDescent="0.2">
      <c r="A43" s="43"/>
      <c r="B43" s="30" t="s">
        <v>399</v>
      </c>
      <c r="C43" s="30"/>
      <c r="D43" s="30"/>
      <c r="E43" s="30" t="s">
        <v>404</v>
      </c>
      <c r="F43" s="30"/>
      <c r="G43" s="30" t="s">
        <v>397</v>
      </c>
      <c r="H43" s="30"/>
      <c r="I43" s="32" t="s">
        <v>423</v>
      </c>
      <c r="J43" s="30" t="s">
        <v>383</v>
      </c>
      <c r="K43" s="30"/>
      <c r="L43" s="44"/>
    </row>
    <row r="44" spans="1:12" x14ac:dyDescent="0.2">
      <c r="A44" s="43"/>
      <c r="B44" s="30" t="s">
        <v>400</v>
      </c>
      <c r="C44" s="30"/>
      <c r="D44" s="30"/>
      <c r="E44" s="30" t="s">
        <v>403</v>
      </c>
      <c r="F44" s="30"/>
      <c r="G44" s="30" t="s">
        <v>397</v>
      </c>
      <c r="H44" s="30"/>
      <c r="I44" s="30"/>
      <c r="J44" s="30"/>
      <c r="K44" s="30"/>
      <c r="L44" s="44"/>
    </row>
    <row r="45" spans="1:12" x14ac:dyDescent="0.2">
      <c r="A45" s="43"/>
      <c r="B45" s="30" t="s">
        <v>401</v>
      </c>
      <c r="C45" s="30"/>
      <c r="D45" s="30"/>
      <c r="E45" s="30" t="s">
        <v>405</v>
      </c>
      <c r="F45" s="30"/>
      <c r="G45" s="30" t="s">
        <v>415</v>
      </c>
      <c r="H45" s="30"/>
      <c r="I45" s="30"/>
      <c r="J45" s="30"/>
      <c r="K45" s="30"/>
      <c r="L45" s="44"/>
    </row>
    <row r="46" spans="1:12" x14ac:dyDescent="0.2">
      <c r="A46" s="43"/>
      <c r="B46" s="30" t="s">
        <v>402</v>
      </c>
      <c r="C46" s="30"/>
      <c r="D46" s="30"/>
      <c r="E46" s="30" t="s">
        <v>449</v>
      </c>
      <c r="F46" s="30"/>
      <c r="G46" s="30" t="s">
        <v>397</v>
      </c>
      <c r="H46" s="30"/>
      <c r="I46" s="30"/>
      <c r="J46" s="30"/>
      <c r="K46" s="30"/>
      <c r="L46" s="44"/>
    </row>
    <row r="47" spans="1:12" ht="6" customHeight="1" x14ac:dyDescent="0.2">
      <c r="A47" s="45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46"/>
    </row>
  </sheetData>
  <mergeCells count="12">
    <mergeCell ref="H38:I38"/>
    <mergeCell ref="B25:C25"/>
    <mergeCell ref="J20:K20"/>
    <mergeCell ref="J22:K22"/>
    <mergeCell ref="J21:K21"/>
    <mergeCell ref="B6:K6"/>
    <mergeCell ref="C5:K5"/>
    <mergeCell ref="A2:I2"/>
    <mergeCell ref="F18:G18"/>
    <mergeCell ref="K2:L2"/>
    <mergeCell ref="L6:L7"/>
    <mergeCell ref="C4:K4"/>
  </mergeCells>
  <pageMargins left="0.5" right="0.5" top="0.5" bottom="0.5" header="0.05" footer="0.05"/>
  <pageSetup scale="88" fitToHeight="0" orientation="portrait" verticalDpi="597" r:id="rId1"/>
  <headerFooter>
    <oddHeader>&amp;C&amp;"Arial,Bold"&amp;14 2026 COMMUNITY DEVELOPMENT BLOCK GRANT 
TARGET AREA SURVEY - WATER LINE EXTENSION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showGridLines="0" zoomScaleNormal="100" workbookViewId="0">
      <selection activeCell="C5" sqref="C5:C6"/>
    </sheetView>
  </sheetViews>
  <sheetFormatPr defaultRowHeight="15" x14ac:dyDescent="0.25"/>
  <cols>
    <col min="2" max="2" width="19.28515625" customWidth="1"/>
    <col min="3" max="3" width="14.42578125" customWidth="1"/>
    <col min="4" max="4" width="14.140625" customWidth="1"/>
    <col min="5" max="12" width="11.140625" customWidth="1"/>
  </cols>
  <sheetData>
    <row r="1" spans="1:12" ht="23.25" x14ac:dyDescent="0.35">
      <c r="A1" s="66" t="s">
        <v>428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3" spans="1:12" x14ac:dyDescent="0.25">
      <c r="B3" s="1" t="s">
        <v>377</v>
      </c>
      <c r="C3" s="75"/>
      <c r="D3" s="7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" customHeight="1" x14ac:dyDescent="0.25">
      <c r="A5" s="1"/>
      <c r="B5" s="76" t="s">
        <v>429</v>
      </c>
      <c r="C5" s="78" t="s">
        <v>372</v>
      </c>
      <c r="D5" s="78" t="s">
        <v>430</v>
      </c>
      <c r="E5" s="67" t="s">
        <v>378</v>
      </c>
      <c r="F5" s="67"/>
      <c r="G5" s="67"/>
      <c r="H5" s="67"/>
      <c r="I5" s="67"/>
      <c r="J5" s="67"/>
      <c r="K5" s="67"/>
      <c r="L5" s="68"/>
    </row>
    <row r="6" spans="1:12" ht="24" customHeight="1" x14ac:dyDescent="0.25">
      <c r="A6" s="1"/>
      <c r="B6" s="77"/>
      <c r="C6" s="79"/>
      <c r="D6" s="79"/>
      <c r="E6" s="2">
        <v>1</v>
      </c>
      <c r="F6" s="2">
        <v>2</v>
      </c>
      <c r="G6" s="2">
        <v>3</v>
      </c>
      <c r="H6" s="2">
        <v>4</v>
      </c>
      <c r="I6" s="2">
        <v>5</v>
      </c>
      <c r="J6" s="2">
        <v>6</v>
      </c>
      <c r="K6" s="2">
        <v>7</v>
      </c>
      <c r="L6" s="3">
        <v>8</v>
      </c>
    </row>
    <row r="7" spans="1:12" ht="36" customHeight="1" x14ac:dyDescent="0.25">
      <c r="A7" s="1"/>
      <c r="B7" s="69" t="str">
        <f>IF(ISBLANK($C$3),"",VLOOKUP($C$3,Data!$A$2:$AJ$96,7))</f>
        <v/>
      </c>
      <c r="C7" s="72" t="str">
        <f>IF(ISBLANK($C$3),"",VLOOKUP($C$3,Data!$A$2:$AJ$96,8))</f>
        <v/>
      </c>
      <c r="D7" s="8" t="s">
        <v>374</v>
      </c>
      <c r="E7" s="9" t="str">
        <f>IF(ISBLANK($C$3),"",VLOOKUP($C$3,Data!$A$2:$AJ$96,17))</f>
        <v/>
      </c>
      <c r="F7" s="9" t="str">
        <f>IF(ISBLANK($C$3),"",VLOOKUP($C$3,Data!$A$2:$AJ$96,18))</f>
        <v/>
      </c>
      <c r="G7" s="9" t="str">
        <f>IF(ISBLANK($C$3),"",VLOOKUP($C$3,Data!$A$2:$AJ$96,19))</f>
        <v/>
      </c>
      <c r="H7" s="10" t="str">
        <f>IF(ISBLANK($C$3),"",VLOOKUP($C$3,Data!$A$2:$AJ$96,20))</f>
        <v/>
      </c>
      <c r="I7" s="9" t="str">
        <f>IF(ISBLANK($C$3),"",VLOOKUP($C$3,Data!$A$2:$AJ$96,21))</f>
        <v/>
      </c>
      <c r="J7" s="9" t="str">
        <f>IF(ISBLANK($C$3),"",VLOOKUP($C$3,Data!$A$2:$AJ$96,22))</f>
        <v/>
      </c>
      <c r="K7" s="9" t="str">
        <f>IF(ISBLANK($C$3),"",VLOOKUP($C$3,Data!$A$2:$AJ$96,23))</f>
        <v/>
      </c>
      <c r="L7" s="11" t="str">
        <f>IF(ISBLANK($C$3),"",VLOOKUP($C$3,Data!$A$2:$AJ$96,24))</f>
        <v/>
      </c>
    </row>
    <row r="8" spans="1:12" ht="36" customHeight="1" x14ac:dyDescent="0.25">
      <c r="A8" s="1"/>
      <c r="B8" s="70"/>
      <c r="C8" s="73"/>
      <c r="D8" s="8" t="s">
        <v>373</v>
      </c>
      <c r="E8" s="9" t="str">
        <f>IF(ISBLANK($C$3),"",VLOOKUP($C$3,Data!$A$2:$AJ$96,9))</f>
        <v/>
      </c>
      <c r="F8" s="9" t="str">
        <f>IF(ISBLANK($C$3),"",VLOOKUP($C$3,Data!$A$2:$AJ$96,10))</f>
        <v/>
      </c>
      <c r="G8" s="9" t="str">
        <f>IF(ISBLANK($C$3),"",VLOOKUP($C$3,Data!$A$2:$AJ$96,11))</f>
        <v/>
      </c>
      <c r="H8" s="10" t="str">
        <f>IF(ISBLANK($C$3),"",VLOOKUP($C$3,Data!$A$2:$AJ$96,12))</f>
        <v/>
      </c>
      <c r="I8" s="9" t="str">
        <f>IF(ISBLANK($C$3),"",VLOOKUP($C$3,Data!$A$2:$AJ$96,13))</f>
        <v/>
      </c>
      <c r="J8" s="9" t="str">
        <f>IF(ISBLANK($C$3),"",VLOOKUP($C$3,Data!$A$2:$AJ$96,14))</f>
        <v/>
      </c>
      <c r="K8" s="9" t="str">
        <f>IF(ISBLANK($C$3),"",VLOOKUP($C$3,Data!$A$2:$AJ$96,15))</f>
        <v/>
      </c>
      <c r="L8" s="11" t="str">
        <f>IF(ISBLANK($C$3),"",VLOOKUP($C$3,Data!$A$2:$AJ$96,16))</f>
        <v/>
      </c>
    </row>
    <row r="9" spans="1:12" ht="36" customHeight="1" x14ac:dyDescent="0.25">
      <c r="A9" s="1"/>
      <c r="B9" s="71"/>
      <c r="C9" s="74"/>
      <c r="D9" s="4" t="s">
        <v>375</v>
      </c>
      <c r="E9" s="5" t="str">
        <f>IF(ISBLANK($C$3),"",VLOOKUP($C$3,Data!$A$2:$AJ$96,25))</f>
        <v/>
      </c>
      <c r="F9" s="5" t="str">
        <f>IF(ISBLANK($C$3),"",VLOOKUP($C$3,Data!$A$2:$AJ$96,26))</f>
        <v/>
      </c>
      <c r="G9" s="5" t="str">
        <f>IF(ISBLANK($C$3),"",VLOOKUP($C$3,Data!$A$2:$AJ$96,27))</f>
        <v/>
      </c>
      <c r="H9" s="6" t="str">
        <f>IF(ISBLANK($C$3),"",VLOOKUP($C$3,Data!$A$2:$AJ$96,28))</f>
        <v/>
      </c>
      <c r="I9" s="5" t="str">
        <f>IF(ISBLANK($C$3),"",VLOOKUP($C$3,Data!$A$2:$AJ$96,29))</f>
        <v/>
      </c>
      <c r="J9" s="5" t="str">
        <f>IF(ISBLANK($C$3),"",VLOOKUP($C$3,Data!$A$2:$AJ$96,30))</f>
        <v/>
      </c>
      <c r="K9" s="5" t="str">
        <f>IF(ISBLANK($C$3),"",VLOOKUP($C$3,Data!$A$2:$AJ$96,31))</f>
        <v/>
      </c>
      <c r="L9" s="7" t="str">
        <f>IF(ISBLANK($C$3),"",VLOOKUP($C$3,Data!$A$2:$AJ$96,32))</f>
        <v/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49" t="s">
        <v>422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sheetProtection algorithmName="SHA-512" hashValue="fSDbDcoO2pfaM6CPnNuo/gOAgKXFixwgo2sFIP4ChDRB4IF/w/Nj1J38Fc5oh/GTOAq61HjkdhiyjseYnmahEA==" saltValue="UvssQw0OM+XH0AzZaCqTVg==" spinCount="100000" sheet="1" objects="1" scenarios="1"/>
  <mergeCells count="8">
    <mergeCell ref="A1:L1"/>
    <mergeCell ref="E5:L5"/>
    <mergeCell ref="B7:B9"/>
    <mergeCell ref="C7:C9"/>
    <mergeCell ref="C3:D3"/>
    <mergeCell ref="B5:B6"/>
    <mergeCell ref="C5:C6"/>
    <mergeCell ref="D5:D6"/>
  </mergeCells>
  <hyperlinks>
    <hyperlink ref="A11" r:id="rId1" xr:uid="{00000000-0004-0000-0100-000000000000}"/>
  </hyperlinks>
  <pageMargins left="0.7" right="0.7" top="0.75" bottom="0.75" header="0.3" footer="0.3"/>
  <pageSetup orientation="portrait" verticalDpi="597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6A6F5A-98B2-410B-8A6D-5D89089526D0}">
          <x14:formula1>
            <xm:f>Data!$A$2:$A$96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"/>
  <sheetViews>
    <sheetView workbookViewId="0">
      <selection activeCell="N4" sqref="N4"/>
    </sheetView>
  </sheetViews>
  <sheetFormatPr defaultRowHeight="15" x14ac:dyDescent="0.25"/>
  <cols>
    <col min="1" max="1" width="18" bestFit="1" customWidth="1"/>
  </cols>
  <sheetData>
    <row r="1" spans="1:36" x14ac:dyDescent="0.2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5">
      <c r="A2" t="s">
        <v>40</v>
      </c>
      <c r="B2" t="s">
        <v>36</v>
      </c>
      <c r="C2" t="s">
        <v>37</v>
      </c>
      <c r="D2">
        <v>47</v>
      </c>
      <c r="E2">
        <v>1</v>
      </c>
      <c r="F2" t="s">
        <v>38</v>
      </c>
      <c r="G2" t="s">
        <v>39</v>
      </c>
      <c r="H2" s="51">
        <v>101700</v>
      </c>
      <c r="I2">
        <v>34750</v>
      </c>
      <c r="J2">
        <v>39750</v>
      </c>
      <c r="K2">
        <v>44700</v>
      </c>
      <c r="L2">
        <v>49700</v>
      </c>
      <c r="M2">
        <v>53650</v>
      </c>
      <c r="N2">
        <v>57650</v>
      </c>
      <c r="O2">
        <v>61650</v>
      </c>
      <c r="P2">
        <v>65600</v>
      </c>
      <c r="Q2">
        <v>20900</v>
      </c>
      <c r="R2">
        <v>23850</v>
      </c>
      <c r="S2">
        <v>26850</v>
      </c>
      <c r="T2">
        <v>32150</v>
      </c>
      <c r="U2">
        <v>37650</v>
      </c>
      <c r="V2">
        <v>43150</v>
      </c>
      <c r="W2">
        <v>48650</v>
      </c>
      <c r="X2">
        <v>54150</v>
      </c>
      <c r="Y2">
        <v>55650</v>
      </c>
      <c r="Z2">
        <v>63600</v>
      </c>
      <c r="AA2">
        <v>71550</v>
      </c>
      <c r="AB2">
        <v>79500</v>
      </c>
      <c r="AC2">
        <v>85900</v>
      </c>
      <c r="AD2">
        <v>92250</v>
      </c>
      <c r="AE2">
        <v>98600</v>
      </c>
      <c r="AF2">
        <v>104950</v>
      </c>
      <c r="AG2">
        <v>3840</v>
      </c>
      <c r="AH2" t="s">
        <v>40</v>
      </c>
      <c r="AI2" t="s">
        <v>41</v>
      </c>
      <c r="AJ2">
        <v>1</v>
      </c>
    </row>
    <row r="3" spans="1:36" x14ac:dyDescent="0.25">
      <c r="A3" t="s">
        <v>45</v>
      </c>
      <c r="B3" t="s">
        <v>36</v>
      </c>
      <c r="C3" t="s">
        <v>42</v>
      </c>
      <c r="D3">
        <v>47</v>
      </c>
      <c r="E3">
        <v>3</v>
      </c>
      <c r="F3" t="s">
        <v>43</v>
      </c>
      <c r="G3" t="s">
        <v>44</v>
      </c>
      <c r="H3" s="51">
        <v>78500</v>
      </c>
      <c r="I3">
        <v>27500</v>
      </c>
      <c r="J3">
        <v>31400</v>
      </c>
      <c r="K3">
        <v>35350</v>
      </c>
      <c r="L3">
        <v>39250</v>
      </c>
      <c r="M3">
        <v>42400</v>
      </c>
      <c r="N3">
        <v>45550</v>
      </c>
      <c r="O3">
        <v>48700</v>
      </c>
      <c r="P3">
        <v>51850</v>
      </c>
      <c r="Q3">
        <v>16500</v>
      </c>
      <c r="R3">
        <v>21150</v>
      </c>
      <c r="S3">
        <v>26650</v>
      </c>
      <c r="T3">
        <v>32150</v>
      </c>
      <c r="U3">
        <v>37650</v>
      </c>
      <c r="V3">
        <v>43150</v>
      </c>
      <c r="W3">
        <v>48650</v>
      </c>
      <c r="X3">
        <v>51850</v>
      </c>
      <c r="Y3">
        <v>44000</v>
      </c>
      <c r="Z3">
        <v>50250</v>
      </c>
      <c r="AA3">
        <v>56550</v>
      </c>
      <c r="AB3">
        <v>62800</v>
      </c>
      <c r="AC3">
        <v>67850</v>
      </c>
      <c r="AD3">
        <v>72850</v>
      </c>
      <c r="AE3">
        <v>77900</v>
      </c>
      <c r="AF3">
        <v>82900</v>
      </c>
      <c r="AG3">
        <v>9999</v>
      </c>
      <c r="AH3" t="s">
        <v>45</v>
      </c>
      <c r="AI3" t="s">
        <v>41</v>
      </c>
      <c r="AJ3">
        <v>0</v>
      </c>
    </row>
    <row r="4" spans="1:36" x14ac:dyDescent="0.25">
      <c r="A4" t="s">
        <v>49</v>
      </c>
      <c r="B4" t="s">
        <v>36</v>
      </c>
      <c r="C4" t="s">
        <v>46</v>
      </c>
      <c r="D4">
        <v>47</v>
      </c>
      <c r="E4">
        <v>5</v>
      </c>
      <c r="F4" t="s">
        <v>47</v>
      </c>
      <c r="G4" t="s">
        <v>48</v>
      </c>
      <c r="H4" s="51">
        <v>73700</v>
      </c>
      <c r="I4">
        <v>26500</v>
      </c>
      <c r="J4">
        <v>30250</v>
      </c>
      <c r="K4">
        <v>34050</v>
      </c>
      <c r="L4">
        <v>37800</v>
      </c>
      <c r="M4">
        <v>40850</v>
      </c>
      <c r="N4">
        <v>43850</v>
      </c>
      <c r="O4">
        <v>46900</v>
      </c>
      <c r="P4">
        <v>49900</v>
      </c>
      <c r="Q4">
        <v>15900</v>
      </c>
      <c r="R4">
        <v>21150</v>
      </c>
      <c r="S4">
        <v>26650</v>
      </c>
      <c r="T4">
        <v>32150</v>
      </c>
      <c r="U4">
        <v>37650</v>
      </c>
      <c r="V4">
        <v>43150</v>
      </c>
      <c r="W4">
        <v>46900</v>
      </c>
      <c r="X4">
        <v>49900</v>
      </c>
      <c r="Y4">
        <v>42350</v>
      </c>
      <c r="Z4">
        <v>48400</v>
      </c>
      <c r="AA4">
        <v>54450</v>
      </c>
      <c r="AB4">
        <v>60500</v>
      </c>
      <c r="AC4">
        <v>65350</v>
      </c>
      <c r="AD4">
        <v>70200</v>
      </c>
      <c r="AE4">
        <v>75050</v>
      </c>
      <c r="AF4">
        <v>79900</v>
      </c>
      <c r="AG4">
        <v>9999</v>
      </c>
      <c r="AH4" t="s">
        <v>49</v>
      </c>
      <c r="AI4" t="s">
        <v>41</v>
      </c>
      <c r="AJ4">
        <v>0</v>
      </c>
    </row>
    <row r="5" spans="1:36" x14ac:dyDescent="0.25">
      <c r="A5" t="s">
        <v>53</v>
      </c>
      <c r="B5" t="s">
        <v>36</v>
      </c>
      <c r="C5" t="s">
        <v>50</v>
      </c>
      <c r="D5">
        <v>47</v>
      </c>
      <c r="E5">
        <v>7</v>
      </c>
      <c r="F5" t="s">
        <v>51</v>
      </c>
      <c r="G5" t="s">
        <v>52</v>
      </c>
      <c r="H5" s="51">
        <v>64700</v>
      </c>
      <c r="I5">
        <v>26250</v>
      </c>
      <c r="J5">
        <v>29950</v>
      </c>
      <c r="K5">
        <v>33750</v>
      </c>
      <c r="L5">
        <v>37450</v>
      </c>
      <c r="M5">
        <v>40450</v>
      </c>
      <c r="N5">
        <v>43450</v>
      </c>
      <c r="O5">
        <v>46450</v>
      </c>
      <c r="P5">
        <v>49450</v>
      </c>
      <c r="Q5">
        <v>15750</v>
      </c>
      <c r="R5">
        <v>21150</v>
      </c>
      <c r="S5">
        <v>26650</v>
      </c>
      <c r="T5">
        <v>32150</v>
      </c>
      <c r="U5">
        <v>37650</v>
      </c>
      <c r="V5">
        <v>43150</v>
      </c>
      <c r="W5">
        <v>46450</v>
      </c>
      <c r="X5">
        <v>49450</v>
      </c>
      <c r="Y5">
        <v>41950</v>
      </c>
      <c r="Z5">
        <v>47950</v>
      </c>
      <c r="AA5">
        <v>53950</v>
      </c>
      <c r="AB5">
        <v>59900</v>
      </c>
      <c r="AC5">
        <v>64700</v>
      </c>
      <c r="AD5">
        <v>69500</v>
      </c>
      <c r="AE5">
        <v>74300</v>
      </c>
      <c r="AF5">
        <v>79100</v>
      </c>
      <c r="AG5">
        <v>9999</v>
      </c>
      <c r="AH5" t="s">
        <v>53</v>
      </c>
      <c r="AI5" t="s">
        <v>41</v>
      </c>
      <c r="AJ5">
        <v>0</v>
      </c>
    </row>
    <row r="6" spans="1:36" x14ac:dyDescent="0.25">
      <c r="A6" t="s">
        <v>55</v>
      </c>
      <c r="B6" t="s">
        <v>36</v>
      </c>
      <c r="C6" t="s">
        <v>54</v>
      </c>
      <c r="D6">
        <v>47</v>
      </c>
      <c r="E6">
        <v>9</v>
      </c>
      <c r="F6" t="s">
        <v>38</v>
      </c>
      <c r="G6" t="s">
        <v>39</v>
      </c>
      <c r="H6" s="51">
        <v>101700</v>
      </c>
      <c r="I6">
        <v>34750</v>
      </c>
      <c r="J6">
        <v>39750</v>
      </c>
      <c r="K6">
        <v>44700</v>
      </c>
      <c r="L6">
        <v>49700</v>
      </c>
      <c r="M6">
        <v>53650</v>
      </c>
      <c r="N6">
        <v>57650</v>
      </c>
      <c r="O6">
        <v>61650</v>
      </c>
      <c r="P6">
        <v>65600</v>
      </c>
      <c r="Q6">
        <v>20900</v>
      </c>
      <c r="R6">
        <v>23850</v>
      </c>
      <c r="S6">
        <v>26850</v>
      </c>
      <c r="T6">
        <v>32150</v>
      </c>
      <c r="U6">
        <v>37650</v>
      </c>
      <c r="V6">
        <v>43150</v>
      </c>
      <c r="W6">
        <v>48650</v>
      </c>
      <c r="X6">
        <v>54150</v>
      </c>
      <c r="Y6">
        <v>55650</v>
      </c>
      <c r="Z6">
        <v>63600</v>
      </c>
      <c r="AA6">
        <v>71550</v>
      </c>
      <c r="AB6">
        <v>79500</v>
      </c>
      <c r="AC6">
        <v>85900</v>
      </c>
      <c r="AD6">
        <v>92250</v>
      </c>
      <c r="AE6">
        <v>98600</v>
      </c>
      <c r="AF6">
        <v>104950</v>
      </c>
      <c r="AG6">
        <v>3840</v>
      </c>
      <c r="AH6" t="s">
        <v>55</v>
      </c>
      <c r="AI6" t="s">
        <v>41</v>
      </c>
      <c r="AJ6">
        <v>1</v>
      </c>
    </row>
    <row r="7" spans="1:36" x14ac:dyDescent="0.25">
      <c r="A7" t="s">
        <v>59</v>
      </c>
      <c r="B7" t="s">
        <v>36</v>
      </c>
      <c r="C7" t="s">
        <v>56</v>
      </c>
      <c r="D7">
        <v>47</v>
      </c>
      <c r="E7">
        <v>11</v>
      </c>
      <c r="F7" t="s">
        <v>57</v>
      </c>
      <c r="G7" t="s">
        <v>58</v>
      </c>
      <c r="H7" s="51">
        <v>84700</v>
      </c>
      <c r="I7">
        <v>29050</v>
      </c>
      <c r="J7">
        <v>33200</v>
      </c>
      <c r="K7">
        <v>37350</v>
      </c>
      <c r="L7">
        <v>41500</v>
      </c>
      <c r="M7">
        <v>44800</v>
      </c>
      <c r="N7">
        <v>48150</v>
      </c>
      <c r="O7">
        <v>51450</v>
      </c>
      <c r="P7">
        <v>54800</v>
      </c>
      <c r="Q7">
        <v>17450</v>
      </c>
      <c r="R7">
        <v>21150</v>
      </c>
      <c r="S7">
        <v>26650</v>
      </c>
      <c r="T7">
        <v>32150</v>
      </c>
      <c r="U7">
        <v>37650</v>
      </c>
      <c r="V7">
        <v>43150</v>
      </c>
      <c r="W7">
        <v>48650</v>
      </c>
      <c r="X7">
        <v>54150</v>
      </c>
      <c r="Y7">
        <v>46500</v>
      </c>
      <c r="Z7">
        <v>53150</v>
      </c>
      <c r="AA7">
        <v>59800</v>
      </c>
      <c r="AB7">
        <v>66400</v>
      </c>
      <c r="AC7">
        <v>71750</v>
      </c>
      <c r="AD7">
        <v>77050</v>
      </c>
      <c r="AE7">
        <v>82350</v>
      </c>
      <c r="AF7">
        <v>87650</v>
      </c>
      <c r="AG7">
        <v>9999</v>
      </c>
      <c r="AH7" t="s">
        <v>59</v>
      </c>
      <c r="AI7" t="s">
        <v>41</v>
      </c>
      <c r="AJ7">
        <v>1</v>
      </c>
    </row>
    <row r="8" spans="1:36" x14ac:dyDescent="0.25">
      <c r="A8" t="s">
        <v>63</v>
      </c>
      <c r="B8" t="s">
        <v>36</v>
      </c>
      <c r="C8" t="s">
        <v>60</v>
      </c>
      <c r="D8">
        <v>47</v>
      </c>
      <c r="E8">
        <v>13</v>
      </c>
      <c r="F8" t="s">
        <v>61</v>
      </c>
      <c r="G8" t="s">
        <v>62</v>
      </c>
      <c r="H8" s="51">
        <v>72700</v>
      </c>
      <c r="I8">
        <v>26250</v>
      </c>
      <c r="J8">
        <v>29950</v>
      </c>
      <c r="K8">
        <v>33750</v>
      </c>
      <c r="L8">
        <v>37450</v>
      </c>
      <c r="M8">
        <v>40450</v>
      </c>
      <c r="N8">
        <v>43450</v>
      </c>
      <c r="O8">
        <v>46450</v>
      </c>
      <c r="P8">
        <v>49450</v>
      </c>
      <c r="Q8">
        <v>15750</v>
      </c>
      <c r="R8">
        <v>21150</v>
      </c>
      <c r="S8">
        <v>26650</v>
      </c>
      <c r="T8">
        <v>32150</v>
      </c>
      <c r="U8">
        <v>37650</v>
      </c>
      <c r="V8">
        <v>43150</v>
      </c>
      <c r="W8">
        <v>46450</v>
      </c>
      <c r="X8">
        <v>49450</v>
      </c>
      <c r="Y8">
        <v>41950</v>
      </c>
      <c r="Z8">
        <v>47950</v>
      </c>
      <c r="AA8">
        <v>53950</v>
      </c>
      <c r="AB8">
        <v>59900</v>
      </c>
      <c r="AC8">
        <v>64700</v>
      </c>
      <c r="AD8">
        <v>69500</v>
      </c>
      <c r="AE8">
        <v>74300</v>
      </c>
      <c r="AF8">
        <v>79100</v>
      </c>
      <c r="AG8">
        <v>9999</v>
      </c>
      <c r="AH8" t="s">
        <v>63</v>
      </c>
      <c r="AI8" t="s">
        <v>41</v>
      </c>
      <c r="AJ8">
        <v>1</v>
      </c>
    </row>
    <row r="9" spans="1:36" x14ac:dyDescent="0.25">
      <c r="A9" t="s">
        <v>67</v>
      </c>
      <c r="B9" t="s">
        <v>36</v>
      </c>
      <c r="C9" t="s">
        <v>64</v>
      </c>
      <c r="D9">
        <v>47</v>
      </c>
      <c r="E9">
        <v>15</v>
      </c>
      <c r="F9" t="s">
        <v>65</v>
      </c>
      <c r="G9" t="s">
        <v>66</v>
      </c>
      <c r="H9" s="51">
        <v>114800</v>
      </c>
      <c r="I9">
        <v>40200</v>
      </c>
      <c r="J9">
        <v>45950</v>
      </c>
      <c r="K9">
        <v>51700</v>
      </c>
      <c r="L9">
        <v>57400</v>
      </c>
      <c r="M9">
        <v>62000</v>
      </c>
      <c r="N9">
        <v>66600</v>
      </c>
      <c r="O9">
        <v>71200</v>
      </c>
      <c r="P9">
        <v>75800</v>
      </c>
      <c r="Q9">
        <v>24150</v>
      </c>
      <c r="R9">
        <v>27600</v>
      </c>
      <c r="S9">
        <v>31050</v>
      </c>
      <c r="T9">
        <v>34450</v>
      </c>
      <c r="U9">
        <v>37650</v>
      </c>
      <c r="V9">
        <v>43150</v>
      </c>
      <c r="W9">
        <v>48650</v>
      </c>
      <c r="X9">
        <v>54150</v>
      </c>
      <c r="Y9">
        <v>64300</v>
      </c>
      <c r="Z9">
        <v>73500</v>
      </c>
      <c r="AA9">
        <v>82700</v>
      </c>
      <c r="AB9">
        <v>91850</v>
      </c>
      <c r="AC9">
        <v>99200</v>
      </c>
      <c r="AD9">
        <v>106550</v>
      </c>
      <c r="AE9">
        <v>113900</v>
      </c>
      <c r="AF9">
        <v>121250</v>
      </c>
      <c r="AG9">
        <v>9999</v>
      </c>
      <c r="AH9" t="s">
        <v>67</v>
      </c>
      <c r="AI9" t="s">
        <v>41</v>
      </c>
      <c r="AJ9">
        <v>1</v>
      </c>
    </row>
    <row r="10" spans="1:36" x14ac:dyDescent="0.25">
      <c r="A10" t="s">
        <v>71</v>
      </c>
      <c r="B10" t="s">
        <v>36</v>
      </c>
      <c r="C10" t="s">
        <v>68</v>
      </c>
      <c r="D10">
        <v>47</v>
      </c>
      <c r="E10">
        <v>17</v>
      </c>
      <c r="F10" t="s">
        <v>69</v>
      </c>
      <c r="G10" t="s">
        <v>70</v>
      </c>
      <c r="H10" s="51">
        <v>79000</v>
      </c>
      <c r="I10">
        <v>27650</v>
      </c>
      <c r="J10">
        <v>31600</v>
      </c>
      <c r="K10">
        <v>35550</v>
      </c>
      <c r="L10">
        <v>39500</v>
      </c>
      <c r="M10">
        <v>42700</v>
      </c>
      <c r="N10">
        <v>45850</v>
      </c>
      <c r="O10">
        <v>49000</v>
      </c>
      <c r="P10">
        <v>52150</v>
      </c>
      <c r="Q10">
        <v>16600</v>
      </c>
      <c r="R10">
        <v>21150</v>
      </c>
      <c r="S10">
        <v>26650</v>
      </c>
      <c r="T10">
        <v>32150</v>
      </c>
      <c r="U10">
        <v>37650</v>
      </c>
      <c r="V10">
        <v>43150</v>
      </c>
      <c r="W10">
        <v>48650</v>
      </c>
      <c r="X10">
        <v>52150</v>
      </c>
      <c r="Y10">
        <v>44250</v>
      </c>
      <c r="Z10">
        <v>50600</v>
      </c>
      <c r="AA10">
        <v>56900</v>
      </c>
      <c r="AB10">
        <v>63200</v>
      </c>
      <c r="AC10">
        <v>68300</v>
      </c>
      <c r="AD10">
        <v>73350</v>
      </c>
      <c r="AE10">
        <v>78400</v>
      </c>
      <c r="AF10">
        <v>83450</v>
      </c>
      <c r="AG10">
        <v>9999</v>
      </c>
      <c r="AH10" t="s">
        <v>71</v>
      </c>
      <c r="AI10" t="s">
        <v>41</v>
      </c>
      <c r="AJ10">
        <v>0</v>
      </c>
    </row>
    <row r="11" spans="1:36" x14ac:dyDescent="0.25">
      <c r="A11" t="s">
        <v>75</v>
      </c>
      <c r="B11" t="s">
        <v>36</v>
      </c>
      <c r="C11" t="s">
        <v>72</v>
      </c>
      <c r="D11">
        <v>47</v>
      </c>
      <c r="E11">
        <v>19</v>
      </c>
      <c r="F11" t="s">
        <v>73</v>
      </c>
      <c r="G11" t="s">
        <v>74</v>
      </c>
      <c r="H11" s="51">
        <v>84800</v>
      </c>
      <c r="I11">
        <v>29700</v>
      </c>
      <c r="J11">
        <v>33950</v>
      </c>
      <c r="K11">
        <v>38200</v>
      </c>
      <c r="L11">
        <v>42400</v>
      </c>
      <c r="M11">
        <v>45800</v>
      </c>
      <c r="N11">
        <v>49200</v>
      </c>
      <c r="O11">
        <v>52600</v>
      </c>
      <c r="P11">
        <v>56000</v>
      </c>
      <c r="Q11">
        <v>17850</v>
      </c>
      <c r="R11">
        <v>21150</v>
      </c>
      <c r="S11">
        <v>26650</v>
      </c>
      <c r="T11">
        <v>32150</v>
      </c>
      <c r="U11">
        <v>37650</v>
      </c>
      <c r="V11">
        <v>43150</v>
      </c>
      <c r="W11">
        <v>48650</v>
      </c>
      <c r="X11">
        <v>54150</v>
      </c>
      <c r="Y11">
        <v>47500</v>
      </c>
      <c r="Z11">
        <v>54300</v>
      </c>
      <c r="AA11">
        <v>61100</v>
      </c>
      <c r="AB11">
        <v>67850</v>
      </c>
      <c r="AC11">
        <v>73300</v>
      </c>
      <c r="AD11">
        <v>78750</v>
      </c>
      <c r="AE11">
        <v>84150</v>
      </c>
      <c r="AF11">
        <v>89600</v>
      </c>
      <c r="AG11">
        <v>3660</v>
      </c>
      <c r="AH11" t="s">
        <v>75</v>
      </c>
      <c r="AI11" t="s">
        <v>41</v>
      </c>
      <c r="AJ11">
        <v>1</v>
      </c>
    </row>
    <row r="12" spans="1:36" x14ac:dyDescent="0.25">
      <c r="A12" t="s">
        <v>77</v>
      </c>
      <c r="B12" t="s">
        <v>36</v>
      </c>
      <c r="C12" t="s">
        <v>76</v>
      </c>
      <c r="D12">
        <v>47</v>
      </c>
      <c r="E12">
        <v>21</v>
      </c>
      <c r="F12" t="s">
        <v>65</v>
      </c>
      <c r="G12" t="s">
        <v>66</v>
      </c>
      <c r="H12" s="51">
        <v>114800</v>
      </c>
      <c r="I12">
        <v>40200</v>
      </c>
      <c r="J12">
        <v>45950</v>
      </c>
      <c r="K12">
        <v>51700</v>
      </c>
      <c r="L12">
        <v>57400</v>
      </c>
      <c r="M12">
        <v>62000</v>
      </c>
      <c r="N12">
        <v>66600</v>
      </c>
      <c r="O12">
        <v>71200</v>
      </c>
      <c r="P12">
        <v>75800</v>
      </c>
      <c r="Q12">
        <v>24150</v>
      </c>
      <c r="R12">
        <v>27600</v>
      </c>
      <c r="S12">
        <v>31050</v>
      </c>
      <c r="T12">
        <v>34450</v>
      </c>
      <c r="U12">
        <v>37650</v>
      </c>
      <c r="V12">
        <v>43150</v>
      </c>
      <c r="W12">
        <v>48650</v>
      </c>
      <c r="X12">
        <v>54150</v>
      </c>
      <c r="Y12">
        <v>64300</v>
      </c>
      <c r="Z12">
        <v>73500</v>
      </c>
      <c r="AA12">
        <v>82700</v>
      </c>
      <c r="AB12">
        <v>91850</v>
      </c>
      <c r="AC12">
        <v>99200</v>
      </c>
      <c r="AD12">
        <v>106550</v>
      </c>
      <c r="AE12">
        <v>113900</v>
      </c>
      <c r="AF12">
        <v>121250</v>
      </c>
      <c r="AG12">
        <v>5360</v>
      </c>
      <c r="AH12" t="s">
        <v>77</v>
      </c>
      <c r="AI12" t="s">
        <v>41</v>
      </c>
      <c r="AJ12">
        <v>1</v>
      </c>
    </row>
    <row r="13" spans="1:36" x14ac:dyDescent="0.25">
      <c r="A13" t="s">
        <v>81</v>
      </c>
      <c r="B13" t="s">
        <v>36</v>
      </c>
      <c r="C13" t="s">
        <v>78</v>
      </c>
      <c r="D13">
        <v>47</v>
      </c>
      <c r="E13">
        <v>23</v>
      </c>
      <c r="F13" t="s">
        <v>79</v>
      </c>
      <c r="G13" t="s">
        <v>80</v>
      </c>
      <c r="H13" s="51">
        <v>87700</v>
      </c>
      <c r="I13">
        <v>28800</v>
      </c>
      <c r="J13">
        <v>32850</v>
      </c>
      <c r="K13">
        <v>37000</v>
      </c>
      <c r="L13">
        <v>41100</v>
      </c>
      <c r="M13">
        <v>44400</v>
      </c>
      <c r="N13">
        <v>47700</v>
      </c>
      <c r="O13">
        <v>51000</v>
      </c>
      <c r="P13">
        <v>54250</v>
      </c>
      <c r="Q13">
        <v>17300</v>
      </c>
      <c r="R13">
        <v>21150</v>
      </c>
      <c r="S13">
        <v>26650</v>
      </c>
      <c r="T13">
        <v>32150</v>
      </c>
      <c r="U13">
        <v>37650</v>
      </c>
      <c r="V13">
        <v>43150</v>
      </c>
      <c r="W13">
        <v>48650</v>
      </c>
      <c r="X13">
        <v>54150</v>
      </c>
      <c r="Y13">
        <v>46050</v>
      </c>
      <c r="Z13">
        <v>52600</v>
      </c>
      <c r="AA13">
        <v>59200</v>
      </c>
      <c r="AB13">
        <v>65750</v>
      </c>
      <c r="AC13">
        <v>71050</v>
      </c>
      <c r="AD13">
        <v>76300</v>
      </c>
      <c r="AE13">
        <v>81550</v>
      </c>
      <c r="AF13">
        <v>86800</v>
      </c>
      <c r="AG13">
        <v>3580</v>
      </c>
      <c r="AH13" t="s">
        <v>81</v>
      </c>
      <c r="AI13" t="s">
        <v>41</v>
      </c>
      <c r="AJ13">
        <v>1</v>
      </c>
    </row>
    <row r="14" spans="1:36" x14ac:dyDescent="0.25">
      <c r="A14" t="s">
        <v>85</v>
      </c>
      <c r="B14" t="s">
        <v>36</v>
      </c>
      <c r="C14" t="s">
        <v>82</v>
      </c>
      <c r="D14">
        <v>47</v>
      </c>
      <c r="E14">
        <v>25</v>
      </c>
      <c r="F14" t="s">
        <v>83</v>
      </c>
      <c r="G14" t="s">
        <v>84</v>
      </c>
      <c r="H14" s="51">
        <v>68600</v>
      </c>
      <c r="I14">
        <v>26250</v>
      </c>
      <c r="J14">
        <v>29950</v>
      </c>
      <c r="K14">
        <v>33750</v>
      </c>
      <c r="L14">
        <v>37450</v>
      </c>
      <c r="M14">
        <v>40450</v>
      </c>
      <c r="N14">
        <v>43450</v>
      </c>
      <c r="O14">
        <v>46450</v>
      </c>
      <c r="P14">
        <v>49450</v>
      </c>
      <c r="Q14">
        <v>15750</v>
      </c>
      <c r="R14">
        <v>21150</v>
      </c>
      <c r="S14">
        <v>26650</v>
      </c>
      <c r="T14">
        <v>32150</v>
      </c>
      <c r="U14">
        <v>37650</v>
      </c>
      <c r="V14">
        <v>43150</v>
      </c>
      <c r="W14">
        <v>46450</v>
      </c>
      <c r="X14">
        <v>49450</v>
      </c>
      <c r="Y14">
        <v>41950</v>
      </c>
      <c r="Z14">
        <v>47950</v>
      </c>
      <c r="AA14">
        <v>53950</v>
      </c>
      <c r="AB14">
        <v>59900</v>
      </c>
      <c r="AC14">
        <v>64700</v>
      </c>
      <c r="AD14">
        <v>69500</v>
      </c>
      <c r="AE14">
        <v>74300</v>
      </c>
      <c r="AF14">
        <v>79100</v>
      </c>
      <c r="AG14">
        <v>9999</v>
      </c>
      <c r="AH14" t="s">
        <v>85</v>
      </c>
      <c r="AI14" t="s">
        <v>41</v>
      </c>
      <c r="AJ14">
        <v>0</v>
      </c>
    </row>
    <row r="15" spans="1:36" x14ac:dyDescent="0.25">
      <c r="A15" t="s">
        <v>89</v>
      </c>
      <c r="B15" t="s">
        <v>36</v>
      </c>
      <c r="C15" t="s">
        <v>86</v>
      </c>
      <c r="D15">
        <v>47</v>
      </c>
      <c r="E15">
        <v>27</v>
      </c>
      <c r="F15" t="s">
        <v>87</v>
      </c>
      <c r="G15" t="s">
        <v>88</v>
      </c>
      <c r="H15" s="51">
        <v>66700</v>
      </c>
      <c r="I15">
        <v>26250</v>
      </c>
      <c r="J15">
        <v>29950</v>
      </c>
      <c r="K15">
        <v>33750</v>
      </c>
      <c r="L15">
        <v>37450</v>
      </c>
      <c r="M15">
        <v>40450</v>
      </c>
      <c r="N15">
        <v>43450</v>
      </c>
      <c r="O15">
        <v>46450</v>
      </c>
      <c r="P15">
        <v>49450</v>
      </c>
      <c r="Q15">
        <v>15750</v>
      </c>
      <c r="R15">
        <v>21150</v>
      </c>
      <c r="S15">
        <v>26650</v>
      </c>
      <c r="T15">
        <v>32150</v>
      </c>
      <c r="U15">
        <v>37650</v>
      </c>
      <c r="V15">
        <v>43150</v>
      </c>
      <c r="W15">
        <v>46450</v>
      </c>
      <c r="X15">
        <v>49450</v>
      </c>
      <c r="Y15">
        <v>41950</v>
      </c>
      <c r="Z15">
        <v>47950</v>
      </c>
      <c r="AA15">
        <v>53950</v>
      </c>
      <c r="AB15">
        <v>59900</v>
      </c>
      <c r="AC15">
        <v>64700</v>
      </c>
      <c r="AD15">
        <v>69500</v>
      </c>
      <c r="AE15">
        <v>74300</v>
      </c>
      <c r="AF15">
        <v>79100</v>
      </c>
      <c r="AG15">
        <v>9999</v>
      </c>
      <c r="AH15" t="s">
        <v>89</v>
      </c>
      <c r="AI15" t="s">
        <v>41</v>
      </c>
      <c r="AJ15">
        <v>0</v>
      </c>
    </row>
    <row r="16" spans="1:36" x14ac:dyDescent="0.25">
      <c r="A16" t="s">
        <v>93</v>
      </c>
      <c r="B16" t="s">
        <v>36</v>
      </c>
      <c r="C16" t="s">
        <v>90</v>
      </c>
      <c r="D16">
        <v>47</v>
      </c>
      <c r="E16">
        <v>29</v>
      </c>
      <c r="F16" t="s">
        <v>91</v>
      </c>
      <c r="G16" t="s">
        <v>92</v>
      </c>
      <c r="H16" s="51">
        <v>58900</v>
      </c>
      <c r="I16">
        <v>26250</v>
      </c>
      <c r="J16">
        <v>29950</v>
      </c>
      <c r="K16">
        <v>33750</v>
      </c>
      <c r="L16">
        <v>37450</v>
      </c>
      <c r="M16">
        <v>40450</v>
      </c>
      <c r="N16">
        <v>43450</v>
      </c>
      <c r="O16">
        <v>46450</v>
      </c>
      <c r="P16">
        <v>49450</v>
      </c>
      <c r="Q16">
        <v>15750</v>
      </c>
      <c r="R16">
        <v>21150</v>
      </c>
      <c r="S16">
        <v>26650</v>
      </c>
      <c r="T16">
        <v>32150</v>
      </c>
      <c r="U16">
        <v>37650</v>
      </c>
      <c r="V16">
        <v>43150</v>
      </c>
      <c r="W16">
        <v>46450</v>
      </c>
      <c r="X16">
        <v>49450</v>
      </c>
      <c r="Y16">
        <v>41950</v>
      </c>
      <c r="Z16">
        <v>47950</v>
      </c>
      <c r="AA16">
        <v>53950</v>
      </c>
      <c r="AB16">
        <v>59900</v>
      </c>
      <c r="AC16">
        <v>64700</v>
      </c>
      <c r="AD16">
        <v>69500</v>
      </c>
      <c r="AE16">
        <v>74300</v>
      </c>
      <c r="AF16">
        <v>79100</v>
      </c>
      <c r="AG16">
        <v>9999</v>
      </c>
      <c r="AH16" t="s">
        <v>93</v>
      </c>
      <c r="AI16" t="s">
        <v>41</v>
      </c>
      <c r="AJ16">
        <v>0</v>
      </c>
    </row>
    <row r="17" spans="1:36" x14ac:dyDescent="0.25">
      <c r="A17" t="s">
        <v>97</v>
      </c>
      <c r="B17" t="s">
        <v>36</v>
      </c>
      <c r="C17" t="s">
        <v>94</v>
      </c>
      <c r="D17">
        <v>47</v>
      </c>
      <c r="E17">
        <v>31</v>
      </c>
      <c r="F17" t="s">
        <v>95</v>
      </c>
      <c r="G17" t="s">
        <v>96</v>
      </c>
      <c r="H17" s="51">
        <v>76400</v>
      </c>
      <c r="I17">
        <v>26750</v>
      </c>
      <c r="J17">
        <v>30600</v>
      </c>
      <c r="K17">
        <v>34400</v>
      </c>
      <c r="L17">
        <v>38200</v>
      </c>
      <c r="M17">
        <v>41300</v>
      </c>
      <c r="N17">
        <v>44350</v>
      </c>
      <c r="O17">
        <v>47400</v>
      </c>
      <c r="P17">
        <v>50450</v>
      </c>
      <c r="Q17">
        <v>16050</v>
      </c>
      <c r="R17">
        <v>21150</v>
      </c>
      <c r="S17">
        <v>26650</v>
      </c>
      <c r="T17">
        <v>32150</v>
      </c>
      <c r="U17">
        <v>37650</v>
      </c>
      <c r="V17">
        <v>43150</v>
      </c>
      <c r="W17">
        <v>47400</v>
      </c>
      <c r="X17">
        <v>50450</v>
      </c>
      <c r="Y17">
        <v>42800</v>
      </c>
      <c r="Z17">
        <v>48900</v>
      </c>
      <c r="AA17">
        <v>55000</v>
      </c>
      <c r="AB17">
        <v>61100</v>
      </c>
      <c r="AC17">
        <v>66000</v>
      </c>
      <c r="AD17">
        <v>70900</v>
      </c>
      <c r="AE17">
        <v>75800</v>
      </c>
      <c r="AF17">
        <v>80700</v>
      </c>
      <c r="AG17">
        <v>9999</v>
      </c>
      <c r="AH17" t="s">
        <v>97</v>
      </c>
      <c r="AI17" t="s">
        <v>41</v>
      </c>
      <c r="AJ17">
        <v>0</v>
      </c>
    </row>
    <row r="18" spans="1:36" x14ac:dyDescent="0.25">
      <c r="A18" t="s">
        <v>101</v>
      </c>
      <c r="B18" t="s">
        <v>36</v>
      </c>
      <c r="C18" t="s">
        <v>98</v>
      </c>
      <c r="D18">
        <v>47</v>
      </c>
      <c r="E18">
        <v>33</v>
      </c>
      <c r="F18" t="s">
        <v>99</v>
      </c>
      <c r="G18" t="s">
        <v>100</v>
      </c>
      <c r="H18" s="51">
        <v>79900</v>
      </c>
      <c r="I18">
        <v>28000</v>
      </c>
      <c r="J18">
        <v>32000</v>
      </c>
      <c r="K18">
        <v>36000</v>
      </c>
      <c r="L18">
        <v>39950</v>
      </c>
      <c r="M18">
        <v>43150</v>
      </c>
      <c r="N18">
        <v>46350</v>
      </c>
      <c r="O18">
        <v>49550</v>
      </c>
      <c r="P18">
        <v>52750</v>
      </c>
      <c r="Q18">
        <v>16800</v>
      </c>
      <c r="R18">
        <v>21150</v>
      </c>
      <c r="S18">
        <v>26650</v>
      </c>
      <c r="T18">
        <v>32150</v>
      </c>
      <c r="U18">
        <v>37650</v>
      </c>
      <c r="V18">
        <v>43150</v>
      </c>
      <c r="W18">
        <v>48650</v>
      </c>
      <c r="X18">
        <v>52750</v>
      </c>
      <c r="Y18">
        <v>44750</v>
      </c>
      <c r="Z18">
        <v>51150</v>
      </c>
      <c r="AA18">
        <v>57550</v>
      </c>
      <c r="AB18">
        <v>63900</v>
      </c>
      <c r="AC18">
        <v>69050</v>
      </c>
      <c r="AD18">
        <v>74150</v>
      </c>
      <c r="AE18">
        <v>79250</v>
      </c>
      <c r="AF18">
        <v>84350</v>
      </c>
      <c r="AG18">
        <v>9999</v>
      </c>
      <c r="AH18" t="s">
        <v>101</v>
      </c>
      <c r="AI18" t="s">
        <v>41</v>
      </c>
      <c r="AJ18">
        <v>1</v>
      </c>
    </row>
    <row r="19" spans="1:36" x14ac:dyDescent="0.25">
      <c r="A19" t="s">
        <v>105</v>
      </c>
      <c r="B19" t="s">
        <v>36</v>
      </c>
      <c r="C19" t="s">
        <v>102</v>
      </c>
      <c r="D19">
        <v>47</v>
      </c>
      <c r="E19">
        <v>35</v>
      </c>
      <c r="F19" t="s">
        <v>103</v>
      </c>
      <c r="G19" t="s">
        <v>104</v>
      </c>
      <c r="H19" s="51">
        <v>75400</v>
      </c>
      <c r="I19">
        <v>26500</v>
      </c>
      <c r="J19">
        <v>30250</v>
      </c>
      <c r="K19">
        <v>34050</v>
      </c>
      <c r="L19">
        <v>37800</v>
      </c>
      <c r="M19">
        <v>40850</v>
      </c>
      <c r="N19">
        <v>43850</v>
      </c>
      <c r="O19">
        <v>46900</v>
      </c>
      <c r="P19">
        <v>49900</v>
      </c>
      <c r="Q19">
        <v>15900</v>
      </c>
      <c r="R19">
        <v>21150</v>
      </c>
      <c r="S19">
        <v>26650</v>
      </c>
      <c r="T19">
        <v>32150</v>
      </c>
      <c r="U19">
        <v>37650</v>
      </c>
      <c r="V19">
        <v>43150</v>
      </c>
      <c r="W19">
        <v>46900</v>
      </c>
      <c r="X19">
        <v>49900</v>
      </c>
      <c r="Y19">
        <v>42350</v>
      </c>
      <c r="Z19">
        <v>48400</v>
      </c>
      <c r="AA19">
        <v>54450</v>
      </c>
      <c r="AB19">
        <v>60500</v>
      </c>
      <c r="AC19">
        <v>65350</v>
      </c>
      <c r="AD19">
        <v>70200</v>
      </c>
      <c r="AE19">
        <v>75050</v>
      </c>
      <c r="AF19">
        <v>79900</v>
      </c>
      <c r="AG19">
        <v>9999</v>
      </c>
      <c r="AH19" t="s">
        <v>105</v>
      </c>
      <c r="AI19" t="s">
        <v>41</v>
      </c>
      <c r="AJ19">
        <v>0</v>
      </c>
    </row>
    <row r="20" spans="1:36" x14ac:dyDescent="0.25">
      <c r="A20" t="s">
        <v>107</v>
      </c>
      <c r="B20" t="s">
        <v>36</v>
      </c>
      <c r="C20" t="s">
        <v>106</v>
      </c>
      <c r="D20">
        <v>47</v>
      </c>
      <c r="E20">
        <v>37</v>
      </c>
      <c r="F20" t="s">
        <v>65</v>
      </c>
      <c r="G20" t="s">
        <v>66</v>
      </c>
      <c r="H20" s="51">
        <v>114800</v>
      </c>
      <c r="I20">
        <v>40200</v>
      </c>
      <c r="J20">
        <v>45950</v>
      </c>
      <c r="K20">
        <v>51700</v>
      </c>
      <c r="L20">
        <v>57400</v>
      </c>
      <c r="M20">
        <v>62000</v>
      </c>
      <c r="N20">
        <v>66600</v>
      </c>
      <c r="O20">
        <v>71200</v>
      </c>
      <c r="P20">
        <v>75800</v>
      </c>
      <c r="Q20">
        <v>24150</v>
      </c>
      <c r="R20">
        <v>27600</v>
      </c>
      <c r="S20">
        <v>31050</v>
      </c>
      <c r="T20">
        <v>34450</v>
      </c>
      <c r="U20">
        <v>37650</v>
      </c>
      <c r="V20">
        <v>43150</v>
      </c>
      <c r="W20">
        <v>48650</v>
      </c>
      <c r="X20">
        <v>54150</v>
      </c>
      <c r="Y20">
        <v>64300</v>
      </c>
      <c r="Z20">
        <v>73500</v>
      </c>
      <c r="AA20">
        <v>82700</v>
      </c>
      <c r="AB20">
        <v>91850</v>
      </c>
      <c r="AC20">
        <v>99200</v>
      </c>
      <c r="AD20">
        <v>106550</v>
      </c>
      <c r="AE20">
        <v>113900</v>
      </c>
      <c r="AF20">
        <v>121250</v>
      </c>
      <c r="AG20">
        <v>5360</v>
      </c>
      <c r="AH20" t="s">
        <v>107</v>
      </c>
      <c r="AI20" t="s">
        <v>41</v>
      </c>
      <c r="AJ20">
        <v>1</v>
      </c>
    </row>
    <row r="21" spans="1:36" x14ac:dyDescent="0.25">
      <c r="A21" t="s">
        <v>111</v>
      </c>
      <c r="B21" t="s">
        <v>36</v>
      </c>
      <c r="C21" t="s">
        <v>108</v>
      </c>
      <c r="D21">
        <v>47</v>
      </c>
      <c r="E21">
        <v>39</v>
      </c>
      <c r="F21" t="s">
        <v>109</v>
      </c>
      <c r="G21" t="s">
        <v>110</v>
      </c>
      <c r="H21" s="51">
        <v>67200</v>
      </c>
      <c r="I21">
        <v>26250</v>
      </c>
      <c r="J21">
        <v>29950</v>
      </c>
      <c r="K21">
        <v>33750</v>
      </c>
      <c r="L21">
        <v>37450</v>
      </c>
      <c r="M21">
        <v>40450</v>
      </c>
      <c r="N21">
        <v>43450</v>
      </c>
      <c r="O21">
        <v>46450</v>
      </c>
      <c r="P21">
        <v>49450</v>
      </c>
      <c r="Q21">
        <v>15750</v>
      </c>
      <c r="R21">
        <v>21150</v>
      </c>
      <c r="S21">
        <v>26650</v>
      </c>
      <c r="T21">
        <v>32150</v>
      </c>
      <c r="U21">
        <v>37650</v>
      </c>
      <c r="V21">
        <v>43150</v>
      </c>
      <c r="W21">
        <v>46450</v>
      </c>
      <c r="X21">
        <v>49450</v>
      </c>
      <c r="Y21">
        <v>41950</v>
      </c>
      <c r="Z21">
        <v>47950</v>
      </c>
      <c r="AA21">
        <v>53950</v>
      </c>
      <c r="AB21">
        <v>59900</v>
      </c>
      <c r="AC21">
        <v>64700</v>
      </c>
      <c r="AD21">
        <v>69500</v>
      </c>
      <c r="AE21">
        <v>74300</v>
      </c>
      <c r="AF21">
        <v>79100</v>
      </c>
      <c r="AG21">
        <v>9999</v>
      </c>
      <c r="AH21" t="s">
        <v>111</v>
      </c>
      <c r="AI21" t="s">
        <v>41</v>
      </c>
      <c r="AJ21">
        <v>0</v>
      </c>
    </row>
    <row r="22" spans="1:36" x14ac:dyDescent="0.25">
      <c r="A22" t="s">
        <v>115</v>
      </c>
      <c r="B22" t="s">
        <v>36</v>
      </c>
      <c r="C22" t="s">
        <v>112</v>
      </c>
      <c r="D22">
        <v>47</v>
      </c>
      <c r="E22">
        <v>41</v>
      </c>
      <c r="F22" t="s">
        <v>113</v>
      </c>
      <c r="G22" t="s">
        <v>114</v>
      </c>
      <c r="H22" s="51">
        <v>68700</v>
      </c>
      <c r="I22">
        <v>26250</v>
      </c>
      <c r="J22">
        <v>29950</v>
      </c>
      <c r="K22">
        <v>33750</v>
      </c>
      <c r="L22">
        <v>37450</v>
      </c>
      <c r="M22">
        <v>40450</v>
      </c>
      <c r="N22">
        <v>43450</v>
      </c>
      <c r="O22">
        <v>46450</v>
      </c>
      <c r="P22">
        <v>49450</v>
      </c>
      <c r="Q22">
        <v>15750</v>
      </c>
      <c r="R22">
        <v>21150</v>
      </c>
      <c r="S22">
        <v>26650</v>
      </c>
      <c r="T22">
        <v>32150</v>
      </c>
      <c r="U22">
        <v>37650</v>
      </c>
      <c r="V22">
        <v>43150</v>
      </c>
      <c r="W22">
        <v>46450</v>
      </c>
      <c r="X22">
        <v>49450</v>
      </c>
      <c r="Y22">
        <v>41950</v>
      </c>
      <c r="Z22">
        <v>47950</v>
      </c>
      <c r="AA22">
        <v>53950</v>
      </c>
      <c r="AB22">
        <v>59900</v>
      </c>
      <c r="AC22">
        <v>64700</v>
      </c>
      <c r="AD22">
        <v>69500</v>
      </c>
      <c r="AE22">
        <v>74300</v>
      </c>
      <c r="AF22">
        <v>79100</v>
      </c>
      <c r="AG22">
        <v>9999</v>
      </c>
      <c r="AH22" t="s">
        <v>115</v>
      </c>
      <c r="AI22" t="s">
        <v>41</v>
      </c>
      <c r="AJ22">
        <v>0</v>
      </c>
    </row>
    <row r="23" spans="1:36" x14ac:dyDescent="0.25">
      <c r="A23" t="s">
        <v>117</v>
      </c>
      <c r="B23" t="s">
        <v>36</v>
      </c>
      <c r="C23" t="s">
        <v>116</v>
      </c>
      <c r="D23">
        <v>47</v>
      </c>
      <c r="E23">
        <v>43</v>
      </c>
      <c r="F23" t="s">
        <v>65</v>
      </c>
      <c r="G23" t="s">
        <v>66</v>
      </c>
      <c r="H23" s="51">
        <v>114800</v>
      </c>
      <c r="I23">
        <v>40200</v>
      </c>
      <c r="J23">
        <v>45950</v>
      </c>
      <c r="K23">
        <v>51700</v>
      </c>
      <c r="L23">
        <v>57400</v>
      </c>
      <c r="M23">
        <v>62000</v>
      </c>
      <c r="N23">
        <v>66600</v>
      </c>
      <c r="O23">
        <v>71200</v>
      </c>
      <c r="P23">
        <v>75800</v>
      </c>
      <c r="Q23">
        <v>24150</v>
      </c>
      <c r="R23">
        <v>27600</v>
      </c>
      <c r="S23">
        <v>31050</v>
      </c>
      <c r="T23">
        <v>34450</v>
      </c>
      <c r="U23">
        <v>37650</v>
      </c>
      <c r="V23">
        <v>43150</v>
      </c>
      <c r="W23">
        <v>48650</v>
      </c>
      <c r="X23">
        <v>54150</v>
      </c>
      <c r="Y23">
        <v>64300</v>
      </c>
      <c r="Z23">
        <v>73500</v>
      </c>
      <c r="AA23">
        <v>82700</v>
      </c>
      <c r="AB23">
        <v>91850</v>
      </c>
      <c r="AC23">
        <v>99200</v>
      </c>
      <c r="AD23">
        <v>106550</v>
      </c>
      <c r="AE23">
        <v>113900</v>
      </c>
      <c r="AF23">
        <v>121250</v>
      </c>
      <c r="AG23">
        <v>5360</v>
      </c>
      <c r="AH23" t="s">
        <v>117</v>
      </c>
      <c r="AI23" t="s">
        <v>41</v>
      </c>
      <c r="AJ23">
        <v>1</v>
      </c>
    </row>
    <row r="24" spans="1:36" x14ac:dyDescent="0.25">
      <c r="A24" t="s">
        <v>121</v>
      </c>
      <c r="B24" t="s">
        <v>36</v>
      </c>
      <c r="C24" t="s">
        <v>118</v>
      </c>
      <c r="D24">
        <v>47</v>
      </c>
      <c r="E24">
        <v>45</v>
      </c>
      <c r="F24" t="s">
        <v>119</v>
      </c>
      <c r="G24" t="s">
        <v>120</v>
      </c>
      <c r="H24" s="51">
        <v>72800</v>
      </c>
      <c r="I24">
        <v>26500</v>
      </c>
      <c r="J24">
        <v>30250</v>
      </c>
      <c r="K24">
        <v>34050</v>
      </c>
      <c r="L24">
        <v>37800</v>
      </c>
      <c r="M24">
        <v>40850</v>
      </c>
      <c r="N24">
        <v>43850</v>
      </c>
      <c r="O24">
        <v>46900</v>
      </c>
      <c r="P24">
        <v>49900</v>
      </c>
      <c r="Q24">
        <v>15900</v>
      </c>
      <c r="R24">
        <v>21150</v>
      </c>
      <c r="S24">
        <v>26650</v>
      </c>
      <c r="T24">
        <v>32150</v>
      </c>
      <c r="U24">
        <v>37650</v>
      </c>
      <c r="V24">
        <v>43150</v>
      </c>
      <c r="W24">
        <v>46900</v>
      </c>
      <c r="X24">
        <v>49900</v>
      </c>
      <c r="Y24">
        <v>42350</v>
      </c>
      <c r="Z24">
        <v>48400</v>
      </c>
      <c r="AA24">
        <v>54450</v>
      </c>
      <c r="AB24">
        <v>60500</v>
      </c>
      <c r="AC24">
        <v>65350</v>
      </c>
      <c r="AD24">
        <v>70200</v>
      </c>
      <c r="AE24">
        <v>75050</v>
      </c>
      <c r="AF24">
        <v>79900</v>
      </c>
      <c r="AG24">
        <v>9999</v>
      </c>
      <c r="AH24" t="s">
        <v>121</v>
      </c>
      <c r="AI24" t="s">
        <v>41</v>
      </c>
      <c r="AJ24">
        <v>0</v>
      </c>
    </row>
    <row r="25" spans="1:36" x14ac:dyDescent="0.25">
      <c r="A25" t="s">
        <v>125</v>
      </c>
      <c r="B25" t="s">
        <v>36</v>
      </c>
      <c r="C25" t="s">
        <v>122</v>
      </c>
      <c r="D25">
        <v>47</v>
      </c>
      <c r="E25">
        <v>47</v>
      </c>
      <c r="F25" t="s">
        <v>123</v>
      </c>
      <c r="G25" t="s">
        <v>124</v>
      </c>
      <c r="H25" s="51">
        <v>91100</v>
      </c>
      <c r="I25">
        <v>31900</v>
      </c>
      <c r="J25">
        <v>36450</v>
      </c>
      <c r="K25">
        <v>41000</v>
      </c>
      <c r="L25">
        <v>45550</v>
      </c>
      <c r="M25">
        <v>49200</v>
      </c>
      <c r="N25">
        <v>52850</v>
      </c>
      <c r="O25">
        <v>56500</v>
      </c>
      <c r="P25">
        <v>60150</v>
      </c>
      <c r="Q25">
        <v>19150</v>
      </c>
      <c r="R25">
        <v>21900</v>
      </c>
      <c r="S25">
        <v>26650</v>
      </c>
      <c r="T25">
        <v>32150</v>
      </c>
      <c r="U25">
        <v>37650</v>
      </c>
      <c r="V25">
        <v>43150</v>
      </c>
      <c r="W25">
        <v>48650</v>
      </c>
      <c r="X25">
        <v>54150</v>
      </c>
      <c r="Y25">
        <v>51050</v>
      </c>
      <c r="Z25">
        <v>58350</v>
      </c>
      <c r="AA25">
        <v>65650</v>
      </c>
      <c r="AB25">
        <v>72900</v>
      </c>
      <c r="AC25">
        <v>78750</v>
      </c>
      <c r="AD25">
        <v>84600</v>
      </c>
      <c r="AE25">
        <v>90400</v>
      </c>
      <c r="AF25">
        <v>96250</v>
      </c>
      <c r="AG25">
        <v>4920</v>
      </c>
      <c r="AH25" t="s">
        <v>125</v>
      </c>
      <c r="AI25" t="s">
        <v>41</v>
      </c>
      <c r="AJ25">
        <v>1</v>
      </c>
    </row>
    <row r="26" spans="1:36" x14ac:dyDescent="0.25">
      <c r="A26" t="s">
        <v>129</v>
      </c>
      <c r="B26" t="s">
        <v>36</v>
      </c>
      <c r="C26" t="s">
        <v>126</v>
      </c>
      <c r="D26">
        <v>47</v>
      </c>
      <c r="E26">
        <v>49</v>
      </c>
      <c r="F26" t="s">
        <v>127</v>
      </c>
      <c r="G26" t="s">
        <v>128</v>
      </c>
      <c r="H26" s="51">
        <v>61700</v>
      </c>
      <c r="I26">
        <v>26250</v>
      </c>
      <c r="J26">
        <v>29950</v>
      </c>
      <c r="K26">
        <v>33750</v>
      </c>
      <c r="L26">
        <v>37450</v>
      </c>
      <c r="M26">
        <v>40450</v>
      </c>
      <c r="N26">
        <v>43450</v>
      </c>
      <c r="O26">
        <v>46450</v>
      </c>
      <c r="P26">
        <v>49450</v>
      </c>
      <c r="Q26">
        <v>15750</v>
      </c>
      <c r="R26">
        <v>21150</v>
      </c>
      <c r="S26">
        <v>26650</v>
      </c>
      <c r="T26">
        <v>32150</v>
      </c>
      <c r="U26">
        <v>37650</v>
      </c>
      <c r="V26">
        <v>43150</v>
      </c>
      <c r="W26">
        <v>46450</v>
      </c>
      <c r="X26">
        <v>49450</v>
      </c>
      <c r="Y26">
        <v>41950</v>
      </c>
      <c r="Z26">
        <v>47950</v>
      </c>
      <c r="AA26">
        <v>53950</v>
      </c>
      <c r="AB26">
        <v>59900</v>
      </c>
      <c r="AC26">
        <v>64700</v>
      </c>
      <c r="AD26">
        <v>69500</v>
      </c>
      <c r="AE26">
        <v>74300</v>
      </c>
      <c r="AF26">
        <v>79100</v>
      </c>
      <c r="AG26">
        <v>9999</v>
      </c>
      <c r="AH26" t="s">
        <v>129</v>
      </c>
      <c r="AI26" t="s">
        <v>41</v>
      </c>
      <c r="AJ26">
        <v>0</v>
      </c>
    </row>
    <row r="27" spans="1:36" x14ac:dyDescent="0.25">
      <c r="A27" t="s">
        <v>133</v>
      </c>
      <c r="B27" t="s">
        <v>36</v>
      </c>
      <c r="C27" t="s">
        <v>130</v>
      </c>
      <c r="D27">
        <v>47</v>
      </c>
      <c r="E27">
        <v>51</v>
      </c>
      <c r="F27" t="s">
        <v>131</v>
      </c>
      <c r="G27" t="s">
        <v>132</v>
      </c>
      <c r="H27" s="51">
        <v>83000</v>
      </c>
      <c r="I27">
        <v>29050</v>
      </c>
      <c r="J27">
        <v>33200</v>
      </c>
      <c r="K27">
        <v>37350</v>
      </c>
      <c r="L27">
        <v>41500</v>
      </c>
      <c r="M27">
        <v>44850</v>
      </c>
      <c r="N27">
        <v>48150</v>
      </c>
      <c r="O27">
        <v>51500</v>
      </c>
      <c r="P27">
        <v>54800</v>
      </c>
      <c r="Q27">
        <v>17450</v>
      </c>
      <c r="R27">
        <v>21150</v>
      </c>
      <c r="S27">
        <v>26650</v>
      </c>
      <c r="T27">
        <v>32150</v>
      </c>
      <c r="U27">
        <v>37650</v>
      </c>
      <c r="V27">
        <v>43150</v>
      </c>
      <c r="W27">
        <v>48650</v>
      </c>
      <c r="X27">
        <v>54150</v>
      </c>
      <c r="Y27">
        <v>46500</v>
      </c>
      <c r="Z27">
        <v>53150</v>
      </c>
      <c r="AA27">
        <v>59800</v>
      </c>
      <c r="AB27">
        <v>66400</v>
      </c>
      <c r="AC27">
        <v>71750</v>
      </c>
      <c r="AD27">
        <v>77050</v>
      </c>
      <c r="AE27">
        <v>82350</v>
      </c>
      <c r="AF27">
        <v>87650</v>
      </c>
      <c r="AG27">
        <v>9999</v>
      </c>
      <c r="AH27" t="s">
        <v>133</v>
      </c>
      <c r="AI27" t="s">
        <v>41</v>
      </c>
      <c r="AJ27">
        <v>0</v>
      </c>
    </row>
    <row r="28" spans="1:36" x14ac:dyDescent="0.25">
      <c r="A28" t="s">
        <v>137</v>
      </c>
      <c r="B28" t="s">
        <v>36</v>
      </c>
      <c r="C28" t="s">
        <v>134</v>
      </c>
      <c r="D28">
        <v>47</v>
      </c>
      <c r="E28">
        <v>53</v>
      </c>
      <c r="F28" t="s">
        <v>135</v>
      </c>
      <c r="G28" t="s">
        <v>136</v>
      </c>
      <c r="H28" s="51">
        <v>77000</v>
      </c>
      <c r="I28">
        <v>26950</v>
      </c>
      <c r="J28">
        <v>30800</v>
      </c>
      <c r="K28">
        <v>34650</v>
      </c>
      <c r="L28">
        <v>38500</v>
      </c>
      <c r="M28">
        <v>41600</v>
      </c>
      <c r="N28">
        <v>44700</v>
      </c>
      <c r="O28">
        <v>47750</v>
      </c>
      <c r="P28">
        <v>50850</v>
      </c>
      <c r="Q28">
        <v>16200</v>
      </c>
      <c r="R28">
        <v>21150</v>
      </c>
      <c r="S28">
        <v>26650</v>
      </c>
      <c r="T28">
        <v>32150</v>
      </c>
      <c r="U28">
        <v>37650</v>
      </c>
      <c r="V28">
        <v>43150</v>
      </c>
      <c r="W28">
        <v>47750</v>
      </c>
      <c r="X28">
        <v>50850</v>
      </c>
      <c r="Y28">
        <v>43150</v>
      </c>
      <c r="Z28">
        <v>49300</v>
      </c>
      <c r="AA28">
        <v>55450</v>
      </c>
      <c r="AB28">
        <v>61600</v>
      </c>
      <c r="AC28">
        <v>66550</v>
      </c>
      <c r="AD28">
        <v>71500</v>
      </c>
      <c r="AE28">
        <v>76400</v>
      </c>
      <c r="AF28">
        <v>81350</v>
      </c>
      <c r="AG28">
        <v>9999</v>
      </c>
      <c r="AH28" t="s">
        <v>137</v>
      </c>
      <c r="AI28" t="s">
        <v>41</v>
      </c>
      <c r="AJ28">
        <v>0</v>
      </c>
    </row>
    <row r="29" spans="1:36" x14ac:dyDescent="0.25">
      <c r="A29" t="s">
        <v>141</v>
      </c>
      <c r="B29" t="s">
        <v>36</v>
      </c>
      <c r="C29" t="s">
        <v>138</v>
      </c>
      <c r="D29">
        <v>47</v>
      </c>
      <c r="E29">
        <v>55</v>
      </c>
      <c r="F29" t="s">
        <v>139</v>
      </c>
      <c r="G29" t="s">
        <v>140</v>
      </c>
      <c r="H29" s="51">
        <v>89200</v>
      </c>
      <c r="I29">
        <v>29850</v>
      </c>
      <c r="J29">
        <v>34150</v>
      </c>
      <c r="K29">
        <v>38400</v>
      </c>
      <c r="L29">
        <v>42700</v>
      </c>
      <c r="M29">
        <v>46100</v>
      </c>
      <c r="N29">
        <v>49500</v>
      </c>
      <c r="O29">
        <v>52950</v>
      </c>
      <c r="P29">
        <v>56350</v>
      </c>
      <c r="Q29">
        <v>17950</v>
      </c>
      <c r="R29">
        <v>21150</v>
      </c>
      <c r="S29">
        <v>26650</v>
      </c>
      <c r="T29">
        <v>32150</v>
      </c>
      <c r="U29">
        <v>37650</v>
      </c>
      <c r="V29">
        <v>43150</v>
      </c>
      <c r="W29">
        <v>48650</v>
      </c>
      <c r="X29">
        <v>54150</v>
      </c>
      <c r="Y29">
        <v>47850</v>
      </c>
      <c r="Z29">
        <v>54650</v>
      </c>
      <c r="AA29">
        <v>61500</v>
      </c>
      <c r="AB29">
        <v>68300</v>
      </c>
      <c r="AC29">
        <v>73800</v>
      </c>
      <c r="AD29">
        <v>79250</v>
      </c>
      <c r="AE29">
        <v>84700</v>
      </c>
      <c r="AF29">
        <v>90200</v>
      </c>
      <c r="AG29">
        <v>9999</v>
      </c>
      <c r="AH29" t="s">
        <v>141</v>
      </c>
      <c r="AI29" t="s">
        <v>41</v>
      </c>
      <c r="AJ29">
        <v>0</v>
      </c>
    </row>
    <row r="30" spans="1:36" x14ac:dyDescent="0.25">
      <c r="A30" t="s">
        <v>145</v>
      </c>
      <c r="B30" t="s">
        <v>36</v>
      </c>
      <c r="C30" t="s">
        <v>142</v>
      </c>
      <c r="D30">
        <v>47</v>
      </c>
      <c r="E30">
        <v>57</v>
      </c>
      <c r="F30" t="s">
        <v>143</v>
      </c>
      <c r="G30" t="s">
        <v>144</v>
      </c>
      <c r="H30" s="51">
        <v>71600</v>
      </c>
      <c r="I30">
        <v>26250</v>
      </c>
      <c r="J30">
        <v>29950</v>
      </c>
      <c r="K30">
        <v>33750</v>
      </c>
      <c r="L30">
        <v>37450</v>
      </c>
      <c r="M30">
        <v>40450</v>
      </c>
      <c r="N30">
        <v>43450</v>
      </c>
      <c r="O30">
        <v>46450</v>
      </c>
      <c r="P30">
        <v>49450</v>
      </c>
      <c r="Q30">
        <v>15750</v>
      </c>
      <c r="R30">
        <v>21150</v>
      </c>
      <c r="S30">
        <v>26650</v>
      </c>
      <c r="T30">
        <v>32150</v>
      </c>
      <c r="U30">
        <v>37650</v>
      </c>
      <c r="V30">
        <v>43150</v>
      </c>
      <c r="W30">
        <v>46450</v>
      </c>
      <c r="X30">
        <v>49450</v>
      </c>
      <c r="Y30">
        <v>41950</v>
      </c>
      <c r="Z30">
        <v>47950</v>
      </c>
      <c r="AA30">
        <v>53950</v>
      </c>
      <c r="AB30">
        <v>59900</v>
      </c>
      <c r="AC30">
        <v>64700</v>
      </c>
      <c r="AD30">
        <v>69500</v>
      </c>
      <c r="AE30">
        <v>74300</v>
      </c>
      <c r="AF30">
        <v>79100</v>
      </c>
      <c r="AG30">
        <v>9999</v>
      </c>
      <c r="AH30" t="s">
        <v>145</v>
      </c>
      <c r="AI30" t="s">
        <v>41</v>
      </c>
      <c r="AJ30">
        <v>1</v>
      </c>
    </row>
    <row r="31" spans="1:36" x14ac:dyDescent="0.25">
      <c r="A31" t="s">
        <v>149</v>
      </c>
      <c r="B31" t="s">
        <v>36</v>
      </c>
      <c r="C31" t="s">
        <v>146</v>
      </c>
      <c r="D31">
        <v>47</v>
      </c>
      <c r="E31">
        <v>59</v>
      </c>
      <c r="F31" t="s">
        <v>147</v>
      </c>
      <c r="G31" t="s">
        <v>148</v>
      </c>
      <c r="H31" s="51">
        <v>78300</v>
      </c>
      <c r="I31">
        <v>26250</v>
      </c>
      <c r="J31">
        <v>29950</v>
      </c>
      <c r="K31">
        <v>33750</v>
      </c>
      <c r="L31">
        <v>37450</v>
      </c>
      <c r="M31">
        <v>40450</v>
      </c>
      <c r="N31">
        <v>43450</v>
      </c>
      <c r="O31">
        <v>46450</v>
      </c>
      <c r="P31">
        <v>49450</v>
      </c>
      <c r="Q31">
        <v>15750</v>
      </c>
      <c r="R31">
        <v>21150</v>
      </c>
      <c r="S31">
        <v>26650</v>
      </c>
      <c r="T31">
        <v>32150</v>
      </c>
      <c r="U31">
        <v>37650</v>
      </c>
      <c r="V31">
        <v>43150</v>
      </c>
      <c r="W31">
        <v>46450</v>
      </c>
      <c r="X31">
        <v>49450</v>
      </c>
      <c r="Y31">
        <v>41950</v>
      </c>
      <c r="Z31">
        <v>47950</v>
      </c>
      <c r="AA31">
        <v>53950</v>
      </c>
      <c r="AB31">
        <v>59900</v>
      </c>
      <c r="AC31">
        <v>64700</v>
      </c>
      <c r="AD31">
        <v>69500</v>
      </c>
      <c r="AE31">
        <v>74300</v>
      </c>
      <c r="AF31">
        <v>79100</v>
      </c>
      <c r="AG31">
        <v>9999</v>
      </c>
      <c r="AH31" t="s">
        <v>149</v>
      </c>
      <c r="AI31" t="s">
        <v>41</v>
      </c>
      <c r="AJ31">
        <v>0</v>
      </c>
    </row>
    <row r="32" spans="1:36" x14ac:dyDescent="0.25">
      <c r="A32" t="s">
        <v>153</v>
      </c>
      <c r="B32" t="s">
        <v>36</v>
      </c>
      <c r="C32" t="s">
        <v>150</v>
      </c>
      <c r="D32">
        <v>47</v>
      </c>
      <c r="E32">
        <v>61</v>
      </c>
      <c r="F32" t="s">
        <v>151</v>
      </c>
      <c r="G32" t="s">
        <v>152</v>
      </c>
      <c r="H32" s="51">
        <v>57000</v>
      </c>
      <c r="I32">
        <v>26250</v>
      </c>
      <c r="J32">
        <v>29950</v>
      </c>
      <c r="K32">
        <v>33750</v>
      </c>
      <c r="L32">
        <v>37450</v>
      </c>
      <c r="M32">
        <v>40450</v>
      </c>
      <c r="N32">
        <v>43450</v>
      </c>
      <c r="O32">
        <v>46450</v>
      </c>
      <c r="P32">
        <v>49450</v>
      </c>
      <c r="Q32">
        <v>15750</v>
      </c>
      <c r="R32">
        <v>21150</v>
      </c>
      <c r="S32">
        <v>26650</v>
      </c>
      <c r="T32">
        <v>32150</v>
      </c>
      <c r="U32">
        <v>37650</v>
      </c>
      <c r="V32">
        <v>43150</v>
      </c>
      <c r="W32">
        <v>46450</v>
      </c>
      <c r="X32">
        <v>49450</v>
      </c>
      <c r="Y32">
        <v>41950</v>
      </c>
      <c r="Z32">
        <v>47950</v>
      </c>
      <c r="AA32">
        <v>53950</v>
      </c>
      <c r="AB32">
        <v>59900</v>
      </c>
      <c r="AC32">
        <v>64700</v>
      </c>
      <c r="AD32">
        <v>69500</v>
      </c>
      <c r="AE32">
        <v>74300</v>
      </c>
      <c r="AF32">
        <v>79100</v>
      </c>
      <c r="AG32">
        <v>9999</v>
      </c>
      <c r="AH32" t="s">
        <v>153</v>
      </c>
      <c r="AI32" t="s">
        <v>41</v>
      </c>
      <c r="AJ32">
        <v>0</v>
      </c>
    </row>
    <row r="33" spans="1:36" x14ac:dyDescent="0.25">
      <c r="A33" t="s">
        <v>157</v>
      </c>
      <c r="B33" t="s">
        <v>36</v>
      </c>
      <c r="C33" t="s">
        <v>154</v>
      </c>
      <c r="D33">
        <v>47</v>
      </c>
      <c r="E33">
        <v>63</v>
      </c>
      <c r="F33" t="s">
        <v>155</v>
      </c>
      <c r="G33" t="s">
        <v>156</v>
      </c>
      <c r="H33" s="51">
        <v>75200</v>
      </c>
      <c r="I33">
        <v>26500</v>
      </c>
      <c r="J33">
        <v>30250</v>
      </c>
      <c r="K33">
        <v>34050</v>
      </c>
      <c r="L33">
        <v>37800</v>
      </c>
      <c r="M33">
        <v>40850</v>
      </c>
      <c r="N33">
        <v>43850</v>
      </c>
      <c r="O33">
        <v>46900</v>
      </c>
      <c r="P33">
        <v>49900</v>
      </c>
      <c r="Q33">
        <v>15900</v>
      </c>
      <c r="R33">
        <v>21150</v>
      </c>
      <c r="S33">
        <v>26650</v>
      </c>
      <c r="T33">
        <v>32150</v>
      </c>
      <c r="U33">
        <v>37650</v>
      </c>
      <c r="V33">
        <v>43150</v>
      </c>
      <c r="W33">
        <v>46900</v>
      </c>
      <c r="X33">
        <v>49900</v>
      </c>
      <c r="Y33">
        <v>42350</v>
      </c>
      <c r="Z33">
        <v>48400</v>
      </c>
      <c r="AA33">
        <v>54450</v>
      </c>
      <c r="AB33">
        <v>60500</v>
      </c>
      <c r="AC33">
        <v>65350</v>
      </c>
      <c r="AD33">
        <v>70200</v>
      </c>
      <c r="AE33">
        <v>75050</v>
      </c>
      <c r="AF33">
        <v>79900</v>
      </c>
      <c r="AG33">
        <v>9999</v>
      </c>
      <c r="AH33" t="s">
        <v>157</v>
      </c>
      <c r="AI33" t="s">
        <v>41</v>
      </c>
      <c r="AJ33">
        <v>1</v>
      </c>
    </row>
    <row r="34" spans="1:36" x14ac:dyDescent="0.25">
      <c r="A34" t="s">
        <v>161</v>
      </c>
      <c r="B34" t="s">
        <v>36</v>
      </c>
      <c r="C34" t="s">
        <v>158</v>
      </c>
      <c r="D34">
        <v>47</v>
      </c>
      <c r="E34">
        <v>65</v>
      </c>
      <c r="F34" t="s">
        <v>159</v>
      </c>
      <c r="G34" t="s">
        <v>160</v>
      </c>
      <c r="H34" s="51">
        <v>95600</v>
      </c>
      <c r="I34">
        <v>33450</v>
      </c>
      <c r="J34">
        <v>38200</v>
      </c>
      <c r="K34">
        <v>43000</v>
      </c>
      <c r="L34">
        <v>47750</v>
      </c>
      <c r="M34">
        <v>51600</v>
      </c>
      <c r="N34">
        <v>55400</v>
      </c>
      <c r="O34">
        <v>59250</v>
      </c>
      <c r="P34">
        <v>63050</v>
      </c>
      <c r="Q34">
        <v>20100</v>
      </c>
      <c r="R34">
        <v>22950</v>
      </c>
      <c r="S34">
        <v>26650</v>
      </c>
      <c r="T34">
        <v>32150</v>
      </c>
      <c r="U34">
        <v>37650</v>
      </c>
      <c r="V34">
        <v>43150</v>
      </c>
      <c r="W34">
        <v>48650</v>
      </c>
      <c r="X34">
        <v>54150</v>
      </c>
      <c r="Y34">
        <v>53500</v>
      </c>
      <c r="Z34">
        <v>61150</v>
      </c>
      <c r="AA34">
        <v>68800</v>
      </c>
      <c r="AB34">
        <v>76400</v>
      </c>
      <c r="AC34">
        <v>82550</v>
      </c>
      <c r="AD34">
        <v>88650</v>
      </c>
      <c r="AE34">
        <v>94750</v>
      </c>
      <c r="AF34">
        <v>100850</v>
      </c>
      <c r="AG34">
        <v>1560</v>
      </c>
      <c r="AH34" t="s">
        <v>161</v>
      </c>
      <c r="AI34" t="s">
        <v>41</v>
      </c>
      <c r="AJ34">
        <v>1</v>
      </c>
    </row>
    <row r="35" spans="1:36" x14ac:dyDescent="0.25">
      <c r="A35" t="s">
        <v>165</v>
      </c>
      <c r="B35" t="s">
        <v>36</v>
      </c>
      <c r="C35" t="s">
        <v>162</v>
      </c>
      <c r="D35">
        <v>47</v>
      </c>
      <c r="E35">
        <v>67</v>
      </c>
      <c r="F35" t="s">
        <v>163</v>
      </c>
      <c r="G35" t="s">
        <v>164</v>
      </c>
      <c r="H35" s="51">
        <v>52000</v>
      </c>
      <c r="I35">
        <v>26250</v>
      </c>
      <c r="J35">
        <v>29950</v>
      </c>
      <c r="K35">
        <v>33750</v>
      </c>
      <c r="L35">
        <v>37450</v>
      </c>
      <c r="M35">
        <v>40450</v>
      </c>
      <c r="N35">
        <v>43450</v>
      </c>
      <c r="O35">
        <v>46450</v>
      </c>
      <c r="P35">
        <v>49450</v>
      </c>
      <c r="Q35">
        <v>15750</v>
      </c>
      <c r="R35">
        <v>21150</v>
      </c>
      <c r="S35">
        <v>26650</v>
      </c>
      <c r="T35">
        <v>32150</v>
      </c>
      <c r="U35">
        <v>37650</v>
      </c>
      <c r="V35">
        <v>43150</v>
      </c>
      <c r="W35">
        <v>46450</v>
      </c>
      <c r="X35">
        <v>49450</v>
      </c>
      <c r="Y35">
        <v>41950</v>
      </c>
      <c r="Z35">
        <v>47950</v>
      </c>
      <c r="AA35">
        <v>53950</v>
      </c>
      <c r="AB35">
        <v>59900</v>
      </c>
      <c r="AC35">
        <v>64700</v>
      </c>
      <c r="AD35">
        <v>69500</v>
      </c>
      <c r="AE35">
        <v>74300</v>
      </c>
      <c r="AF35">
        <v>79100</v>
      </c>
      <c r="AG35">
        <v>9999</v>
      </c>
      <c r="AH35" t="s">
        <v>165</v>
      </c>
      <c r="AI35" t="s">
        <v>41</v>
      </c>
      <c r="AJ35">
        <v>0</v>
      </c>
    </row>
    <row r="36" spans="1:36" x14ac:dyDescent="0.25">
      <c r="A36" t="s">
        <v>169</v>
      </c>
      <c r="B36" t="s">
        <v>36</v>
      </c>
      <c r="C36" t="s">
        <v>166</v>
      </c>
      <c r="D36">
        <v>47</v>
      </c>
      <c r="E36">
        <v>69</v>
      </c>
      <c r="F36" t="s">
        <v>167</v>
      </c>
      <c r="G36" t="s">
        <v>168</v>
      </c>
      <c r="H36" s="51">
        <v>73300</v>
      </c>
      <c r="I36">
        <v>26250</v>
      </c>
      <c r="J36">
        <v>29950</v>
      </c>
      <c r="K36">
        <v>33750</v>
      </c>
      <c r="L36">
        <v>37450</v>
      </c>
      <c r="M36">
        <v>40450</v>
      </c>
      <c r="N36">
        <v>43450</v>
      </c>
      <c r="O36">
        <v>46450</v>
      </c>
      <c r="P36">
        <v>49450</v>
      </c>
      <c r="Q36">
        <v>15750</v>
      </c>
      <c r="R36">
        <v>21150</v>
      </c>
      <c r="S36">
        <v>26650</v>
      </c>
      <c r="T36">
        <v>32150</v>
      </c>
      <c r="U36">
        <v>37650</v>
      </c>
      <c r="V36">
        <v>43150</v>
      </c>
      <c r="W36">
        <v>46450</v>
      </c>
      <c r="X36">
        <v>49450</v>
      </c>
      <c r="Y36">
        <v>41950</v>
      </c>
      <c r="Z36">
        <v>47950</v>
      </c>
      <c r="AA36">
        <v>53950</v>
      </c>
      <c r="AB36">
        <v>59900</v>
      </c>
      <c r="AC36">
        <v>64700</v>
      </c>
      <c r="AD36">
        <v>69500</v>
      </c>
      <c r="AE36">
        <v>74300</v>
      </c>
      <c r="AF36">
        <v>79100</v>
      </c>
      <c r="AG36">
        <v>9999</v>
      </c>
      <c r="AH36" t="s">
        <v>169</v>
      </c>
      <c r="AI36" t="s">
        <v>41</v>
      </c>
      <c r="AJ36">
        <v>0</v>
      </c>
    </row>
    <row r="37" spans="1:36" x14ac:dyDescent="0.25">
      <c r="A37" t="s">
        <v>173</v>
      </c>
      <c r="B37" t="s">
        <v>36</v>
      </c>
      <c r="C37" t="s">
        <v>170</v>
      </c>
      <c r="D37">
        <v>47</v>
      </c>
      <c r="E37">
        <v>71</v>
      </c>
      <c r="F37" t="s">
        <v>171</v>
      </c>
      <c r="G37" t="s">
        <v>172</v>
      </c>
      <c r="H37" s="51">
        <v>61100</v>
      </c>
      <c r="I37">
        <v>26250</v>
      </c>
      <c r="J37">
        <v>29950</v>
      </c>
      <c r="K37">
        <v>33750</v>
      </c>
      <c r="L37">
        <v>37450</v>
      </c>
      <c r="M37">
        <v>40450</v>
      </c>
      <c r="N37">
        <v>43450</v>
      </c>
      <c r="O37">
        <v>46450</v>
      </c>
      <c r="P37">
        <v>49450</v>
      </c>
      <c r="Q37">
        <v>15750</v>
      </c>
      <c r="R37">
        <v>21150</v>
      </c>
      <c r="S37">
        <v>26650</v>
      </c>
      <c r="T37">
        <v>32150</v>
      </c>
      <c r="U37">
        <v>37650</v>
      </c>
      <c r="V37">
        <v>43150</v>
      </c>
      <c r="W37">
        <v>46450</v>
      </c>
      <c r="X37">
        <v>49450</v>
      </c>
      <c r="Y37">
        <v>41950</v>
      </c>
      <c r="Z37">
        <v>47950</v>
      </c>
      <c r="AA37">
        <v>53950</v>
      </c>
      <c r="AB37">
        <v>59900</v>
      </c>
      <c r="AC37">
        <v>64700</v>
      </c>
      <c r="AD37">
        <v>69500</v>
      </c>
      <c r="AE37">
        <v>74300</v>
      </c>
      <c r="AF37">
        <v>79100</v>
      </c>
      <c r="AG37">
        <v>9999</v>
      </c>
      <c r="AH37" t="s">
        <v>173</v>
      </c>
      <c r="AI37" t="s">
        <v>41</v>
      </c>
      <c r="AJ37">
        <v>0</v>
      </c>
    </row>
    <row r="38" spans="1:36" x14ac:dyDescent="0.25">
      <c r="A38" t="s">
        <v>177</v>
      </c>
      <c r="B38" t="s">
        <v>36</v>
      </c>
      <c r="C38" t="s">
        <v>174</v>
      </c>
      <c r="D38">
        <v>47</v>
      </c>
      <c r="E38">
        <v>73</v>
      </c>
      <c r="F38" t="s">
        <v>175</v>
      </c>
      <c r="G38" t="s">
        <v>176</v>
      </c>
      <c r="H38" s="51">
        <v>79000</v>
      </c>
      <c r="I38">
        <v>26850</v>
      </c>
      <c r="J38">
        <v>30700</v>
      </c>
      <c r="K38">
        <v>34550</v>
      </c>
      <c r="L38">
        <v>38350</v>
      </c>
      <c r="M38">
        <v>41450</v>
      </c>
      <c r="N38">
        <v>44500</v>
      </c>
      <c r="O38">
        <v>47600</v>
      </c>
      <c r="P38">
        <v>50650</v>
      </c>
      <c r="Q38">
        <v>16100</v>
      </c>
      <c r="R38">
        <v>21150</v>
      </c>
      <c r="S38">
        <v>26650</v>
      </c>
      <c r="T38">
        <v>32150</v>
      </c>
      <c r="U38">
        <v>37650</v>
      </c>
      <c r="V38">
        <v>43150</v>
      </c>
      <c r="W38">
        <v>47600</v>
      </c>
      <c r="X38">
        <v>50650</v>
      </c>
      <c r="Y38">
        <v>42950</v>
      </c>
      <c r="Z38">
        <v>49100</v>
      </c>
      <c r="AA38">
        <v>55250</v>
      </c>
      <c r="AB38">
        <v>61350</v>
      </c>
      <c r="AC38">
        <v>66300</v>
      </c>
      <c r="AD38">
        <v>71200</v>
      </c>
      <c r="AE38">
        <v>76100</v>
      </c>
      <c r="AF38">
        <v>81000</v>
      </c>
      <c r="AG38">
        <v>3660</v>
      </c>
      <c r="AH38" t="s">
        <v>177</v>
      </c>
      <c r="AI38" t="s">
        <v>41</v>
      </c>
      <c r="AJ38">
        <v>1</v>
      </c>
    </row>
    <row r="39" spans="1:36" x14ac:dyDescent="0.25">
      <c r="A39" t="s">
        <v>181</v>
      </c>
      <c r="B39" t="s">
        <v>36</v>
      </c>
      <c r="C39" t="s">
        <v>178</v>
      </c>
      <c r="D39">
        <v>47</v>
      </c>
      <c r="E39">
        <v>75</v>
      </c>
      <c r="F39" t="s">
        <v>179</v>
      </c>
      <c r="G39" t="s">
        <v>180</v>
      </c>
      <c r="H39" s="51">
        <v>65800</v>
      </c>
      <c r="I39">
        <v>26250</v>
      </c>
      <c r="J39">
        <v>29950</v>
      </c>
      <c r="K39">
        <v>33750</v>
      </c>
      <c r="L39">
        <v>37450</v>
      </c>
      <c r="M39">
        <v>40450</v>
      </c>
      <c r="N39">
        <v>43450</v>
      </c>
      <c r="O39">
        <v>46450</v>
      </c>
      <c r="P39">
        <v>49450</v>
      </c>
      <c r="Q39">
        <v>15750</v>
      </c>
      <c r="R39">
        <v>21150</v>
      </c>
      <c r="S39">
        <v>26650</v>
      </c>
      <c r="T39">
        <v>32150</v>
      </c>
      <c r="U39">
        <v>37650</v>
      </c>
      <c r="V39">
        <v>43150</v>
      </c>
      <c r="W39">
        <v>46450</v>
      </c>
      <c r="X39">
        <v>49450</v>
      </c>
      <c r="Y39">
        <v>41950</v>
      </c>
      <c r="Z39">
        <v>47950</v>
      </c>
      <c r="AA39">
        <v>53950</v>
      </c>
      <c r="AB39">
        <v>59900</v>
      </c>
      <c r="AC39">
        <v>64700</v>
      </c>
      <c r="AD39">
        <v>69500</v>
      </c>
      <c r="AE39">
        <v>74300</v>
      </c>
      <c r="AF39">
        <v>79100</v>
      </c>
      <c r="AG39">
        <v>9999</v>
      </c>
      <c r="AH39" t="s">
        <v>181</v>
      </c>
      <c r="AI39" t="s">
        <v>41</v>
      </c>
      <c r="AJ39">
        <v>0</v>
      </c>
    </row>
    <row r="40" spans="1:36" x14ac:dyDescent="0.25">
      <c r="A40" t="s">
        <v>185</v>
      </c>
      <c r="B40" t="s">
        <v>36</v>
      </c>
      <c r="C40" t="s">
        <v>182</v>
      </c>
      <c r="D40">
        <v>47</v>
      </c>
      <c r="E40">
        <v>77</v>
      </c>
      <c r="F40" t="s">
        <v>183</v>
      </c>
      <c r="G40" t="s">
        <v>184</v>
      </c>
      <c r="H40" s="51">
        <v>77500</v>
      </c>
      <c r="I40">
        <v>27150</v>
      </c>
      <c r="J40">
        <v>31000</v>
      </c>
      <c r="K40">
        <v>34900</v>
      </c>
      <c r="L40">
        <v>38750</v>
      </c>
      <c r="M40">
        <v>41850</v>
      </c>
      <c r="N40">
        <v>44950</v>
      </c>
      <c r="O40">
        <v>48050</v>
      </c>
      <c r="P40">
        <v>51150</v>
      </c>
      <c r="Q40">
        <v>16300</v>
      </c>
      <c r="R40">
        <v>21150</v>
      </c>
      <c r="S40">
        <v>26650</v>
      </c>
      <c r="T40">
        <v>32150</v>
      </c>
      <c r="U40">
        <v>37650</v>
      </c>
      <c r="V40">
        <v>43150</v>
      </c>
      <c r="W40">
        <v>48050</v>
      </c>
      <c r="X40">
        <v>51150</v>
      </c>
      <c r="Y40">
        <v>43400</v>
      </c>
      <c r="Z40">
        <v>49600</v>
      </c>
      <c r="AA40">
        <v>55800</v>
      </c>
      <c r="AB40">
        <v>62000</v>
      </c>
      <c r="AC40">
        <v>67000</v>
      </c>
      <c r="AD40">
        <v>71950</v>
      </c>
      <c r="AE40">
        <v>76900</v>
      </c>
      <c r="AF40">
        <v>81850</v>
      </c>
      <c r="AG40">
        <v>9999</v>
      </c>
      <c r="AH40" t="s">
        <v>185</v>
      </c>
      <c r="AI40" t="s">
        <v>41</v>
      </c>
      <c r="AJ40">
        <v>0</v>
      </c>
    </row>
    <row r="41" spans="1:36" x14ac:dyDescent="0.25">
      <c r="A41" t="s">
        <v>189</v>
      </c>
      <c r="B41" t="s">
        <v>36</v>
      </c>
      <c r="C41" t="s">
        <v>186</v>
      </c>
      <c r="D41">
        <v>47</v>
      </c>
      <c r="E41">
        <v>79</v>
      </c>
      <c r="F41" t="s">
        <v>187</v>
      </c>
      <c r="G41" t="s">
        <v>188</v>
      </c>
      <c r="H41" s="51">
        <v>70600</v>
      </c>
      <c r="I41">
        <v>26250</v>
      </c>
      <c r="J41">
        <v>29950</v>
      </c>
      <c r="K41">
        <v>33750</v>
      </c>
      <c r="L41">
        <v>37450</v>
      </c>
      <c r="M41">
        <v>40450</v>
      </c>
      <c r="N41">
        <v>43450</v>
      </c>
      <c r="O41">
        <v>46450</v>
      </c>
      <c r="P41">
        <v>49450</v>
      </c>
      <c r="Q41">
        <v>15750</v>
      </c>
      <c r="R41">
        <v>21150</v>
      </c>
      <c r="S41">
        <v>26650</v>
      </c>
      <c r="T41">
        <v>32150</v>
      </c>
      <c r="U41">
        <v>37650</v>
      </c>
      <c r="V41">
        <v>43150</v>
      </c>
      <c r="W41">
        <v>46450</v>
      </c>
      <c r="X41">
        <v>49450</v>
      </c>
      <c r="Y41">
        <v>41950</v>
      </c>
      <c r="Z41">
        <v>47950</v>
      </c>
      <c r="AA41">
        <v>53950</v>
      </c>
      <c r="AB41">
        <v>59900</v>
      </c>
      <c r="AC41">
        <v>64700</v>
      </c>
      <c r="AD41">
        <v>69500</v>
      </c>
      <c r="AE41">
        <v>74300</v>
      </c>
      <c r="AF41">
        <v>79100</v>
      </c>
      <c r="AG41">
        <v>9999</v>
      </c>
      <c r="AH41" t="s">
        <v>189</v>
      </c>
      <c r="AI41" t="s">
        <v>41</v>
      </c>
      <c r="AJ41">
        <v>0</v>
      </c>
    </row>
    <row r="42" spans="1:36" x14ac:dyDescent="0.25">
      <c r="A42" t="s">
        <v>193</v>
      </c>
      <c r="B42" t="s">
        <v>36</v>
      </c>
      <c r="C42" t="s">
        <v>190</v>
      </c>
      <c r="D42">
        <v>47</v>
      </c>
      <c r="E42">
        <v>81</v>
      </c>
      <c r="F42" t="s">
        <v>191</v>
      </c>
      <c r="G42" t="s">
        <v>192</v>
      </c>
      <c r="H42" s="51">
        <v>72600</v>
      </c>
      <c r="I42">
        <v>26350</v>
      </c>
      <c r="J42">
        <v>30100</v>
      </c>
      <c r="K42">
        <v>33900</v>
      </c>
      <c r="L42">
        <v>37650</v>
      </c>
      <c r="M42">
        <v>40700</v>
      </c>
      <c r="N42">
        <v>43700</v>
      </c>
      <c r="O42">
        <v>46700</v>
      </c>
      <c r="P42">
        <v>49700</v>
      </c>
      <c r="Q42">
        <v>15850</v>
      </c>
      <c r="R42">
        <v>21150</v>
      </c>
      <c r="S42">
        <v>26650</v>
      </c>
      <c r="T42">
        <v>32150</v>
      </c>
      <c r="U42">
        <v>37650</v>
      </c>
      <c r="V42">
        <v>43150</v>
      </c>
      <c r="W42">
        <v>46700</v>
      </c>
      <c r="X42">
        <v>49700</v>
      </c>
      <c r="Y42">
        <v>42200</v>
      </c>
      <c r="Z42">
        <v>48200</v>
      </c>
      <c r="AA42">
        <v>54250</v>
      </c>
      <c r="AB42">
        <v>60250</v>
      </c>
      <c r="AC42">
        <v>65100</v>
      </c>
      <c r="AD42">
        <v>69900</v>
      </c>
      <c r="AE42">
        <v>74750</v>
      </c>
      <c r="AF42">
        <v>79550</v>
      </c>
      <c r="AG42">
        <v>9999</v>
      </c>
      <c r="AH42" t="s">
        <v>193</v>
      </c>
      <c r="AI42" t="s">
        <v>41</v>
      </c>
      <c r="AJ42">
        <v>1</v>
      </c>
    </row>
    <row r="43" spans="1:36" x14ac:dyDescent="0.25">
      <c r="A43" t="s">
        <v>197</v>
      </c>
      <c r="B43" t="s">
        <v>36</v>
      </c>
      <c r="C43" t="s">
        <v>194</v>
      </c>
      <c r="D43">
        <v>47</v>
      </c>
      <c r="E43">
        <v>83</v>
      </c>
      <c r="F43" t="s">
        <v>195</v>
      </c>
      <c r="G43" t="s">
        <v>196</v>
      </c>
      <c r="H43" s="51">
        <v>77400</v>
      </c>
      <c r="I43">
        <v>27100</v>
      </c>
      <c r="J43">
        <v>31000</v>
      </c>
      <c r="K43">
        <v>34850</v>
      </c>
      <c r="L43">
        <v>38700</v>
      </c>
      <c r="M43">
        <v>41800</v>
      </c>
      <c r="N43">
        <v>44900</v>
      </c>
      <c r="O43">
        <v>48000</v>
      </c>
      <c r="P43">
        <v>51100</v>
      </c>
      <c r="Q43">
        <v>16250</v>
      </c>
      <c r="R43">
        <v>21150</v>
      </c>
      <c r="S43">
        <v>26650</v>
      </c>
      <c r="T43">
        <v>32150</v>
      </c>
      <c r="U43">
        <v>37650</v>
      </c>
      <c r="V43">
        <v>43150</v>
      </c>
      <c r="W43">
        <v>48000</v>
      </c>
      <c r="X43">
        <v>51100</v>
      </c>
      <c r="Y43">
        <v>43350</v>
      </c>
      <c r="Z43">
        <v>49550</v>
      </c>
      <c r="AA43">
        <v>55750</v>
      </c>
      <c r="AB43">
        <v>61900</v>
      </c>
      <c r="AC43">
        <v>66900</v>
      </c>
      <c r="AD43">
        <v>71850</v>
      </c>
      <c r="AE43">
        <v>76800</v>
      </c>
      <c r="AF43">
        <v>81750</v>
      </c>
      <c r="AG43">
        <v>9999</v>
      </c>
      <c r="AH43" t="s">
        <v>197</v>
      </c>
      <c r="AI43" t="s">
        <v>41</v>
      </c>
      <c r="AJ43">
        <v>0</v>
      </c>
    </row>
    <row r="44" spans="1:36" x14ac:dyDescent="0.25">
      <c r="A44" t="s">
        <v>201</v>
      </c>
      <c r="B44" t="s">
        <v>36</v>
      </c>
      <c r="C44" t="s">
        <v>198</v>
      </c>
      <c r="D44">
        <v>47</v>
      </c>
      <c r="E44">
        <v>85</v>
      </c>
      <c r="F44" t="s">
        <v>199</v>
      </c>
      <c r="G44" t="s">
        <v>200</v>
      </c>
      <c r="H44" s="51">
        <v>81700</v>
      </c>
      <c r="I44">
        <v>28050</v>
      </c>
      <c r="J44">
        <v>32050</v>
      </c>
      <c r="K44">
        <v>36050</v>
      </c>
      <c r="L44">
        <v>40050</v>
      </c>
      <c r="M44">
        <v>43300</v>
      </c>
      <c r="N44">
        <v>46500</v>
      </c>
      <c r="O44">
        <v>49700</v>
      </c>
      <c r="P44">
        <v>52900</v>
      </c>
      <c r="Q44">
        <v>16850</v>
      </c>
      <c r="R44">
        <v>21150</v>
      </c>
      <c r="S44">
        <v>26650</v>
      </c>
      <c r="T44">
        <v>32150</v>
      </c>
      <c r="U44">
        <v>37650</v>
      </c>
      <c r="V44">
        <v>43150</v>
      </c>
      <c r="W44">
        <v>48650</v>
      </c>
      <c r="X44">
        <v>52900</v>
      </c>
      <c r="Y44">
        <v>44900</v>
      </c>
      <c r="Z44">
        <v>51300</v>
      </c>
      <c r="AA44">
        <v>57700</v>
      </c>
      <c r="AB44">
        <v>64100</v>
      </c>
      <c r="AC44">
        <v>69250</v>
      </c>
      <c r="AD44">
        <v>74400</v>
      </c>
      <c r="AE44">
        <v>79500</v>
      </c>
      <c r="AF44">
        <v>84650</v>
      </c>
      <c r="AG44">
        <v>9999</v>
      </c>
      <c r="AH44" t="s">
        <v>201</v>
      </c>
      <c r="AI44" t="s">
        <v>41</v>
      </c>
      <c r="AJ44">
        <v>0</v>
      </c>
    </row>
    <row r="45" spans="1:36" x14ac:dyDescent="0.25">
      <c r="A45" t="s">
        <v>205</v>
      </c>
      <c r="B45" t="s">
        <v>36</v>
      </c>
      <c r="C45" t="s">
        <v>202</v>
      </c>
      <c r="D45">
        <v>47</v>
      </c>
      <c r="E45">
        <v>87</v>
      </c>
      <c r="F45" t="s">
        <v>203</v>
      </c>
      <c r="G45" t="s">
        <v>204</v>
      </c>
      <c r="H45" s="51">
        <v>64000</v>
      </c>
      <c r="I45">
        <v>26350</v>
      </c>
      <c r="J45">
        <v>30100</v>
      </c>
      <c r="K45">
        <v>33850</v>
      </c>
      <c r="L45">
        <v>37600</v>
      </c>
      <c r="M45">
        <v>40650</v>
      </c>
      <c r="N45">
        <v>43650</v>
      </c>
      <c r="O45">
        <v>46650</v>
      </c>
      <c r="P45">
        <v>49650</v>
      </c>
      <c r="Q45">
        <v>15800</v>
      </c>
      <c r="R45">
        <v>21150</v>
      </c>
      <c r="S45">
        <v>26650</v>
      </c>
      <c r="T45">
        <v>32150</v>
      </c>
      <c r="U45">
        <v>37650</v>
      </c>
      <c r="V45">
        <v>43150</v>
      </c>
      <c r="W45">
        <v>46650</v>
      </c>
      <c r="X45">
        <v>49650</v>
      </c>
      <c r="Y45">
        <v>42150</v>
      </c>
      <c r="Z45">
        <v>48150</v>
      </c>
      <c r="AA45">
        <v>54150</v>
      </c>
      <c r="AB45">
        <v>60150</v>
      </c>
      <c r="AC45">
        <v>65000</v>
      </c>
      <c r="AD45">
        <v>69800</v>
      </c>
      <c r="AE45">
        <v>74600</v>
      </c>
      <c r="AF45">
        <v>79400</v>
      </c>
      <c r="AG45">
        <v>9999</v>
      </c>
      <c r="AH45" t="s">
        <v>205</v>
      </c>
      <c r="AI45" t="s">
        <v>41</v>
      </c>
      <c r="AJ45">
        <v>0</v>
      </c>
    </row>
    <row r="46" spans="1:36" x14ac:dyDescent="0.25">
      <c r="A46" t="s">
        <v>207</v>
      </c>
      <c r="B46" t="s">
        <v>36</v>
      </c>
      <c r="C46" t="s">
        <v>206</v>
      </c>
      <c r="D46">
        <v>47</v>
      </c>
      <c r="E46">
        <v>89</v>
      </c>
      <c r="F46" t="s">
        <v>155</v>
      </c>
      <c r="G46" t="s">
        <v>156</v>
      </c>
      <c r="H46" s="51">
        <v>75200</v>
      </c>
      <c r="I46">
        <v>26500</v>
      </c>
      <c r="J46">
        <v>30250</v>
      </c>
      <c r="K46">
        <v>34050</v>
      </c>
      <c r="L46">
        <v>37800</v>
      </c>
      <c r="M46">
        <v>40850</v>
      </c>
      <c r="N46">
        <v>43850</v>
      </c>
      <c r="O46">
        <v>46900</v>
      </c>
      <c r="P46">
        <v>49900</v>
      </c>
      <c r="Q46">
        <v>15900</v>
      </c>
      <c r="R46">
        <v>21150</v>
      </c>
      <c r="S46">
        <v>26650</v>
      </c>
      <c r="T46">
        <v>32150</v>
      </c>
      <c r="U46">
        <v>37650</v>
      </c>
      <c r="V46">
        <v>43150</v>
      </c>
      <c r="W46">
        <v>46900</v>
      </c>
      <c r="X46">
        <v>49900</v>
      </c>
      <c r="Y46">
        <v>42350</v>
      </c>
      <c r="Z46">
        <v>48400</v>
      </c>
      <c r="AA46">
        <v>54450</v>
      </c>
      <c r="AB46">
        <v>60500</v>
      </c>
      <c r="AC46">
        <v>65350</v>
      </c>
      <c r="AD46">
        <v>70200</v>
      </c>
      <c r="AE46">
        <v>75050</v>
      </c>
      <c r="AF46">
        <v>79900</v>
      </c>
      <c r="AG46">
        <v>9999</v>
      </c>
      <c r="AH46" t="s">
        <v>207</v>
      </c>
      <c r="AI46" t="s">
        <v>41</v>
      </c>
      <c r="AJ46">
        <v>1</v>
      </c>
    </row>
    <row r="47" spans="1:36" x14ac:dyDescent="0.25">
      <c r="A47" t="s">
        <v>211</v>
      </c>
      <c r="B47" t="s">
        <v>36</v>
      </c>
      <c r="C47" t="s">
        <v>208</v>
      </c>
      <c r="D47">
        <v>47</v>
      </c>
      <c r="E47">
        <v>91</v>
      </c>
      <c r="F47" t="s">
        <v>209</v>
      </c>
      <c r="G47" t="s">
        <v>210</v>
      </c>
      <c r="H47" s="51">
        <v>72100</v>
      </c>
      <c r="I47">
        <v>26250</v>
      </c>
      <c r="J47">
        <v>29950</v>
      </c>
      <c r="K47">
        <v>33750</v>
      </c>
      <c r="L47">
        <v>37450</v>
      </c>
      <c r="M47">
        <v>40450</v>
      </c>
      <c r="N47">
        <v>43450</v>
      </c>
      <c r="O47">
        <v>46450</v>
      </c>
      <c r="P47">
        <v>49450</v>
      </c>
      <c r="Q47">
        <v>15750</v>
      </c>
      <c r="R47">
        <v>21150</v>
      </c>
      <c r="S47">
        <v>26650</v>
      </c>
      <c r="T47">
        <v>32150</v>
      </c>
      <c r="U47">
        <v>37650</v>
      </c>
      <c r="V47">
        <v>43150</v>
      </c>
      <c r="W47">
        <v>46450</v>
      </c>
      <c r="X47">
        <v>49450</v>
      </c>
      <c r="Y47">
        <v>41950</v>
      </c>
      <c r="Z47">
        <v>47950</v>
      </c>
      <c r="AA47">
        <v>53950</v>
      </c>
      <c r="AB47">
        <v>59900</v>
      </c>
      <c r="AC47">
        <v>64700</v>
      </c>
      <c r="AD47">
        <v>69500</v>
      </c>
      <c r="AE47">
        <v>74300</v>
      </c>
      <c r="AF47">
        <v>79100</v>
      </c>
      <c r="AG47">
        <v>9999</v>
      </c>
      <c r="AH47" t="s">
        <v>211</v>
      </c>
      <c r="AI47" t="s">
        <v>41</v>
      </c>
      <c r="AJ47">
        <v>0</v>
      </c>
    </row>
    <row r="48" spans="1:36" x14ac:dyDescent="0.25">
      <c r="A48" t="s">
        <v>213</v>
      </c>
      <c r="B48" t="s">
        <v>36</v>
      </c>
      <c r="C48" t="s">
        <v>212</v>
      </c>
      <c r="D48">
        <v>47</v>
      </c>
      <c r="E48">
        <v>93</v>
      </c>
      <c r="F48" t="s">
        <v>38</v>
      </c>
      <c r="G48" t="s">
        <v>39</v>
      </c>
      <c r="H48" s="51">
        <v>101700</v>
      </c>
      <c r="I48">
        <v>34750</v>
      </c>
      <c r="J48">
        <v>39750</v>
      </c>
      <c r="K48">
        <v>44700</v>
      </c>
      <c r="L48">
        <v>49700</v>
      </c>
      <c r="M48">
        <v>53650</v>
      </c>
      <c r="N48">
        <v>57650</v>
      </c>
      <c r="O48">
        <v>61650</v>
      </c>
      <c r="P48">
        <v>65600</v>
      </c>
      <c r="Q48">
        <v>20900</v>
      </c>
      <c r="R48">
        <v>23850</v>
      </c>
      <c r="S48">
        <v>26850</v>
      </c>
      <c r="T48">
        <v>32150</v>
      </c>
      <c r="U48">
        <v>37650</v>
      </c>
      <c r="V48">
        <v>43150</v>
      </c>
      <c r="W48">
        <v>48650</v>
      </c>
      <c r="X48">
        <v>54150</v>
      </c>
      <c r="Y48">
        <v>55650</v>
      </c>
      <c r="Z48">
        <v>63600</v>
      </c>
      <c r="AA48">
        <v>71550</v>
      </c>
      <c r="AB48">
        <v>79500</v>
      </c>
      <c r="AC48">
        <v>85900</v>
      </c>
      <c r="AD48">
        <v>92250</v>
      </c>
      <c r="AE48">
        <v>98600</v>
      </c>
      <c r="AF48">
        <v>104950</v>
      </c>
      <c r="AG48">
        <v>3840</v>
      </c>
      <c r="AH48" t="s">
        <v>213</v>
      </c>
      <c r="AI48" t="s">
        <v>41</v>
      </c>
      <c r="AJ48">
        <v>1</v>
      </c>
    </row>
    <row r="49" spans="1:36" x14ac:dyDescent="0.25">
      <c r="A49" t="s">
        <v>217</v>
      </c>
      <c r="B49" t="s">
        <v>36</v>
      </c>
      <c r="C49" t="s">
        <v>214</v>
      </c>
      <c r="D49">
        <v>47</v>
      </c>
      <c r="E49">
        <v>95</v>
      </c>
      <c r="F49" t="s">
        <v>215</v>
      </c>
      <c r="G49" t="s">
        <v>216</v>
      </c>
      <c r="H49" s="51">
        <v>42700</v>
      </c>
      <c r="I49">
        <v>26250</v>
      </c>
      <c r="J49">
        <v>29950</v>
      </c>
      <c r="K49">
        <v>33750</v>
      </c>
      <c r="L49">
        <v>37450</v>
      </c>
      <c r="M49">
        <v>40450</v>
      </c>
      <c r="N49">
        <v>43450</v>
      </c>
      <c r="O49">
        <v>46450</v>
      </c>
      <c r="P49">
        <v>49450</v>
      </c>
      <c r="Q49">
        <v>15750</v>
      </c>
      <c r="R49">
        <v>21150</v>
      </c>
      <c r="S49">
        <v>26650</v>
      </c>
      <c r="T49">
        <v>32150</v>
      </c>
      <c r="U49">
        <v>37650</v>
      </c>
      <c r="V49">
        <v>43150</v>
      </c>
      <c r="W49">
        <v>46450</v>
      </c>
      <c r="X49">
        <v>49450</v>
      </c>
      <c r="Y49">
        <v>41950</v>
      </c>
      <c r="Z49">
        <v>47950</v>
      </c>
      <c r="AA49">
        <v>53950</v>
      </c>
      <c r="AB49">
        <v>59900</v>
      </c>
      <c r="AC49">
        <v>64700</v>
      </c>
      <c r="AD49">
        <v>69500</v>
      </c>
      <c r="AE49">
        <v>74300</v>
      </c>
      <c r="AF49">
        <v>79100</v>
      </c>
      <c r="AG49">
        <v>9999</v>
      </c>
      <c r="AH49" t="s">
        <v>217</v>
      </c>
      <c r="AI49" t="s">
        <v>41</v>
      </c>
      <c r="AJ49">
        <v>0</v>
      </c>
    </row>
    <row r="50" spans="1:36" x14ac:dyDescent="0.25">
      <c r="A50" t="s">
        <v>221</v>
      </c>
      <c r="B50" t="s">
        <v>36</v>
      </c>
      <c r="C50" t="s">
        <v>218</v>
      </c>
      <c r="D50">
        <v>47</v>
      </c>
      <c r="E50">
        <v>97</v>
      </c>
      <c r="F50" t="s">
        <v>219</v>
      </c>
      <c r="G50" t="s">
        <v>220</v>
      </c>
      <c r="H50" s="51">
        <v>64700</v>
      </c>
      <c r="I50">
        <v>26250</v>
      </c>
      <c r="J50">
        <v>29950</v>
      </c>
      <c r="K50">
        <v>33750</v>
      </c>
      <c r="L50">
        <v>37450</v>
      </c>
      <c r="M50">
        <v>40450</v>
      </c>
      <c r="N50">
        <v>43450</v>
      </c>
      <c r="O50">
        <v>46450</v>
      </c>
      <c r="P50">
        <v>49450</v>
      </c>
      <c r="Q50">
        <v>15750</v>
      </c>
      <c r="R50">
        <v>21150</v>
      </c>
      <c r="S50">
        <v>26650</v>
      </c>
      <c r="T50">
        <v>32150</v>
      </c>
      <c r="U50">
        <v>37650</v>
      </c>
      <c r="V50">
        <v>43150</v>
      </c>
      <c r="W50">
        <v>46450</v>
      </c>
      <c r="X50">
        <v>49450</v>
      </c>
      <c r="Y50">
        <v>41950</v>
      </c>
      <c r="Z50">
        <v>47950</v>
      </c>
      <c r="AA50">
        <v>53950</v>
      </c>
      <c r="AB50">
        <v>59900</v>
      </c>
      <c r="AC50">
        <v>64700</v>
      </c>
      <c r="AD50">
        <v>69500</v>
      </c>
      <c r="AE50">
        <v>74300</v>
      </c>
      <c r="AF50">
        <v>79100</v>
      </c>
      <c r="AG50">
        <v>9999</v>
      </c>
      <c r="AH50" t="s">
        <v>221</v>
      </c>
      <c r="AI50" t="s">
        <v>41</v>
      </c>
      <c r="AJ50">
        <v>0</v>
      </c>
    </row>
    <row r="51" spans="1:36" x14ac:dyDescent="0.25">
      <c r="A51" t="s">
        <v>225</v>
      </c>
      <c r="B51" t="s">
        <v>36</v>
      </c>
      <c r="C51" t="s">
        <v>222</v>
      </c>
      <c r="D51">
        <v>47</v>
      </c>
      <c r="E51">
        <v>99</v>
      </c>
      <c r="F51" t="s">
        <v>223</v>
      </c>
      <c r="G51" t="s">
        <v>224</v>
      </c>
      <c r="H51" s="51">
        <v>73300</v>
      </c>
      <c r="I51">
        <v>26500</v>
      </c>
      <c r="J51">
        <v>30250</v>
      </c>
      <c r="K51">
        <v>34050</v>
      </c>
      <c r="L51">
        <v>37800</v>
      </c>
      <c r="M51">
        <v>40850</v>
      </c>
      <c r="N51">
        <v>43850</v>
      </c>
      <c r="O51">
        <v>46900</v>
      </c>
      <c r="P51">
        <v>49900</v>
      </c>
      <c r="Q51">
        <v>15900</v>
      </c>
      <c r="R51">
        <v>21150</v>
      </c>
      <c r="S51">
        <v>26650</v>
      </c>
      <c r="T51">
        <v>32150</v>
      </c>
      <c r="U51">
        <v>37650</v>
      </c>
      <c r="V51">
        <v>43150</v>
      </c>
      <c r="W51">
        <v>46900</v>
      </c>
      <c r="X51">
        <v>49900</v>
      </c>
      <c r="Y51">
        <v>42350</v>
      </c>
      <c r="Z51">
        <v>48400</v>
      </c>
      <c r="AA51">
        <v>54450</v>
      </c>
      <c r="AB51">
        <v>60500</v>
      </c>
      <c r="AC51">
        <v>65350</v>
      </c>
      <c r="AD51">
        <v>70200</v>
      </c>
      <c r="AE51">
        <v>75050</v>
      </c>
      <c r="AF51">
        <v>79900</v>
      </c>
      <c r="AG51">
        <v>9999</v>
      </c>
      <c r="AH51" t="s">
        <v>225</v>
      </c>
      <c r="AI51" t="s">
        <v>41</v>
      </c>
      <c r="AJ51">
        <v>0</v>
      </c>
    </row>
    <row r="52" spans="1:36" x14ac:dyDescent="0.25">
      <c r="A52" t="s">
        <v>229</v>
      </c>
      <c r="B52" t="s">
        <v>36</v>
      </c>
      <c r="C52" t="s">
        <v>226</v>
      </c>
      <c r="D52">
        <v>47</v>
      </c>
      <c r="E52">
        <v>101</v>
      </c>
      <c r="F52" t="s">
        <v>227</v>
      </c>
      <c r="G52" t="s">
        <v>228</v>
      </c>
      <c r="H52" s="51">
        <v>76300</v>
      </c>
      <c r="I52">
        <v>26250</v>
      </c>
      <c r="J52">
        <v>29950</v>
      </c>
      <c r="K52">
        <v>33750</v>
      </c>
      <c r="L52">
        <v>37450</v>
      </c>
      <c r="M52">
        <v>40450</v>
      </c>
      <c r="N52">
        <v>43450</v>
      </c>
      <c r="O52">
        <v>46450</v>
      </c>
      <c r="P52">
        <v>49450</v>
      </c>
      <c r="Q52">
        <v>15750</v>
      </c>
      <c r="R52">
        <v>21150</v>
      </c>
      <c r="S52">
        <v>26650</v>
      </c>
      <c r="T52">
        <v>32150</v>
      </c>
      <c r="U52">
        <v>37650</v>
      </c>
      <c r="V52">
        <v>43150</v>
      </c>
      <c r="W52">
        <v>46450</v>
      </c>
      <c r="X52">
        <v>49450</v>
      </c>
      <c r="Y52">
        <v>41950</v>
      </c>
      <c r="Z52">
        <v>47950</v>
      </c>
      <c r="AA52">
        <v>53950</v>
      </c>
      <c r="AB52">
        <v>59900</v>
      </c>
      <c r="AC52">
        <v>64700</v>
      </c>
      <c r="AD52">
        <v>69500</v>
      </c>
      <c r="AE52">
        <v>74300</v>
      </c>
      <c r="AF52">
        <v>79100</v>
      </c>
      <c r="AG52">
        <v>9999</v>
      </c>
      <c r="AH52" t="s">
        <v>229</v>
      </c>
      <c r="AI52" t="s">
        <v>41</v>
      </c>
      <c r="AJ52">
        <v>0</v>
      </c>
    </row>
    <row r="53" spans="1:36" x14ac:dyDescent="0.25">
      <c r="A53" t="s">
        <v>233</v>
      </c>
      <c r="B53" t="s">
        <v>36</v>
      </c>
      <c r="C53" t="s">
        <v>230</v>
      </c>
      <c r="D53">
        <v>47</v>
      </c>
      <c r="E53">
        <v>103</v>
      </c>
      <c r="F53" t="s">
        <v>231</v>
      </c>
      <c r="G53" t="s">
        <v>232</v>
      </c>
      <c r="H53" s="51">
        <v>84500</v>
      </c>
      <c r="I53">
        <v>28600</v>
      </c>
      <c r="J53">
        <v>32700</v>
      </c>
      <c r="K53">
        <v>36800</v>
      </c>
      <c r="L53">
        <v>40900</v>
      </c>
      <c r="M53">
        <v>44150</v>
      </c>
      <c r="N53">
        <v>47450</v>
      </c>
      <c r="O53">
        <v>50700</v>
      </c>
      <c r="P53">
        <v>53950</v>
      </c>
      <c r="Q53">
        <v>17200</v>
      </c>
      <c r="R53">
        <v>21150</v>
      </c>
      <c r="S53">
        <v>26650</v>
      </c>
      <c r="T53">
        <v>32150</v>
      </c>
      <c r="U53">
        <v>37650</v>
      </c>
      <c r="V53">
        <v>43150</v>
      </c>
      <c r="W53">
        <v>48650</v>
      </c>
      <c r="X53">
        <v>53950</v>
      </c>
      <c r="Y53">
        <v>45750</v>
      </c>
      <c r="Z53">
        <v>52300</v>
      </c>
      <c r="AA53">
        <v>58850</v>
      </c>
      <c r="AB53">
        <v>65350</v>
      </c>
      <c r="AC53">
        <v>70600</v>
      </c>
      <c r="AD53">
        <v>75850</v>
      </c>
      <c r="AE53">
        <v>81050</v>
      </c>
      <c r="AF53">
        <v>86300</v>
      </c>
      <c r="AG53">
        <v>9999</v>
      </c>
      <c r="AH53" t="s">
        <v>233</v>
      </c>
      <c r="AI53" t="s">
        <v>41</v>
      </c>
      <c r="AJ53">
        <v>0</v>
      </c>
    </row>
    <row r="54" spans="1:36" x14ac:dyDescent="0.25">
      <c r="A54" t="s">
        <v>235</v>
      </c>
      <c r="B54" t="s">
        <v>36</v>
      </c>
      <c r="C54" t="s">
        <v>234</v>
      </c>
      <c r="D54">
        <v>47</v>
      </c>
      <c r="E54">
        <v>105</v>
      </c>
      <c r="F54" t="s">
        <v>38</v>
      </c>
      <c r="G54" t="s">
        <v>39</v>
      </c>
      <c r="H54" s="51">
        <v>101700</v>
      </c>
      <c r="I54">
        <v>34750</v>
      </c>
      <c r="J54">
        <v>39750</v>
      </c>
      <c r="K54">
        <v>44700</v>
      </c>
      <c r="L54">
        <v>49700</v>
      </c>
      <c r="M54">
        <v>53650</v>
      </c>
      <c r="N54">
        <v>57650</v>
      </c>
      <c r="O54">
        <v>61650</v>
      </c>
      <c r="P54">
        <v>65600</v>
      </c>
      <c r="Q54">
        <v>20900</v>
      </c>
      <c r="R54">
        <v>23850</v>
      </c>
      <c r="S54">
        <v>26850</v>
      </c>
      <c r="T54">
        <v>32150</v>
      </c>
      <c r="U54">
        <v>37650</v>
      </c>
      <c r="V54">
        <v>43150</v>
      </c>
      <c r="W54">
        <v>48650</v>
      </c>
      <c r="X54">
        <v>54150</v>
      </c>
      <c r="Y54">
        <v>55650</v>
      </c>
      <c r="Z54">
        <v>63600</v>
      </c>
      <c r="AA54">
        <v>71550</v>
      </c>
      <c r="AB54">
        <v>79500</v>
      </c>
      <c r="AC54">
        <v>85900</v>
      </c>
      <c r="AD54">
        <v>92250</v>
      </c>
      <c r="AE54">
        <v>98600</v>
      </c>
      <c r="AF54">
        <v>104950</v>
      </c>
      <c r="AG54">
        <v>3840</v>
      </c>
      <c r="AH54" t="s">
        <v>235</v>
      </c>
      <c r="AI54" t="s">
        <v>41</v>
      </c>
      <c r="AJ54">
        <v>1</v>
      </c>
    </row>
    <row r="55" spans="1:36" x14ac:dyDescent="0.25">
      <c r="A55" t="s">
        <v>247</v>
      </c>
      <c r="B55" t="s">
        <v>36</v>
      </c>
      <c r="C55" t="s">
        <v>244</v>
      </c>
      <c r="D55">
        <v>47</v>
      </c>
      <c r="E55">
        <v>111</v>
      </c>
      <c r="F55" t="s">
        <v>245</v>
      </c>
      <c r="G55" t="s">
        <v>246</v>
      </c>
      <c r="H55" s="51">
        <v>77600</v>
      </c>
      <c r="I55">
        <v>27200</v>
      </c>
      <c r="J55">
        <v>31050</v>
      </c>
      <c r="K55">
        <v>34950</v>
      </c>
      <c r="L55">
        <v>38800</v>
      </c>
      <c r="M55">
        <v>41950</v>
      </c>
      <c r="N55">
        <v>45050</v>
      </c>
      <c r="O55">
        <v>48150</v>
      </c>
      <c r="P55">
        <v>51250</v>
      </c>
      <c r="Q55">
        <v>16350</v>
      </c>
      <c r="R55">
        <v>21150</v>
      </c>
      <c r="S55">
        <v>26650</v>
      </c>
      <c r="T55">
        <v>32150</v>
      </c>
      <c r="U55">
        <v>37650</v>
      </c>
      <c r="V55">
        <v>43150</v>
      </c>
      <c r="W55">
        <v>48150</v>
      </c>
      <c r="X55">
        <v>51250</v>
      </c>
      <c r="Y55">
        <v>43500</v>
      </c>
      <c r="Z55">
        <v>49700</v>
      </c>
      <c r="AA55">
        <v>55900</v>
      </c>
      <c r="AB55">
        <v>62100</v>
      </c>
      <c r="AC55">
        <v>67100</v>
      </c>
      <c r="AD55">
        <v>72050</v>
      </c>
      <c r="AE55">
        <v>77050</v>
      </c>
      <c r="AF55">
        <v>82000</v>
      </c>
      <c r="AG55">
        <v>9999</v>
      </c>
      <c r="AH55" t="s">
        <v>247</v>
      </c>
      <c r="AI55" t="s">
        <v>41</v>
      </c>
      <c r="AJ55">
        <v>1</v>
      </c>
    </row>
    <row r="56" spans="1:36" x14ac:dyDescent="0.25">
      <c r="A56" t="s">
        <v>249</v>
      </c>
      <c r="B56" t="s">
        <v>36</v>
      </c>
      <c r="C56" t="s">
        <v>248</v>
      </c>
      <c r="D56">
        <v>47</v>
      </c>
      <c r="E56">
        <v>113</v>
      </c>
      <c r="F56" t="s">
        <v>79</v>
      </c>
      <c r="G56" t="s">
        <v>80</v>
      </c>
      <c r="H56" s="51">
        <v>87700</v>
      </c>
      <c r="I56">
        <v>28800</v>
      </c>
      <c r="J56">
        <v>32850</v>
      </c>
      <c r="K56">
        <v>37000</v>
      </c>
      <c r="L56">
        <v>41100</v>
      </c>
      <c r="M56">
        <v>44400</v>
      </c>
      <c r="N56">
        <v>47700</v>
      </c>
      <c r="O56">
        <v>51000</v>
      </c>
      <c r="P56">
        <v>54250</v>
      </c>
      <c r="Q56">
        <v>17300</v>
      </c>
      <c r="R56">
        <v>21150</v>
      </c>
      <c r="S56">
        <v>26650</v>
      </c>
      <c r="T56">
        <v>32150</v>
      </c>
      <c r="U56">
        <v>37650</v>
      </c>
      <c r="V56">
        <v>43150</v>
      </c>
      <c r="W56">
        <v>48650</v>
      </c>
      <c r="X56">
        <v>54150</v>
      </c>
      <c r="Y56">
        <v>46050</v>
      </c>
      <c r="Z56">
        <v>52600</v>
      </c>
      <c r="AA56">
        <v>59200</v>
      </c>
      <c r="AB56">
        <v>65750</v>
      </c>
      <c r="AC56">
        <v>71050</v>
      </c>
      <c r="AD56">
        <v>76300</v>
      </c>
      <c r="AE56">
        <v>81550</v>
      </c>
      <c r="AF56">
        <v>86800</v>
      </c>
      <c r="AG56">
        <v>3580</v>
      </c>
      <c r="AH56" t="s">
        <v>249</v>
      </c>
      <c r="AI56" t="s">
        <v>41</v>
      </c>
      <c r="AJ56">
        <v>1</v>
      </c>
    </row>
    <row r="57" spans="1:36" x14ac:dyDescent="0.25">
      <c r="A57" t="s">
        <v>251</v>
      </c>
      <c r="B57" t="s">
        <v>36</v>
      </c>
      <c r="C57" t="s">
        <v>250</v>
      </c>
      <c r="D57">
        <v>47</v>
      </c>
      <c r="E57">
        <v>115</v>
      </c>
      <c r="F57" t="s">
        <v>159</v>
      </c>
      <c r="G57" t="s">
        <v>160</v>
      </c>
      <c r="H57" s="51">
        <v>95600</v>
      </c>
      <c r="I57">
        <v>33450</v>
      </c>
      <c r="J57">
        <v>38200</v>
      </c>
      <c r="K57">
        <v>43000</v>
      </c>
      <c r="L57">
        <v>47750</v>
      </c>
      <c r="M57">
        <v>51600</v>
      </c>
      <c r="N57">
        <v>55400</v>
      </c>
      <c r="O57">
        <v>59250</v>
      </c>
      <c r="P57">
        <v>63050</v>
      </c>
      <c r="Q57">
        <v>20100</v>
      </c>
      <c r="R57">
        <v>22950</v>
      </c>
      <c r="S57">
        <v>26650</v>
      </c>
      <c r="T57">
        <v>32150</v>
      </c>
      <c r="U57">
        <v>37650</v>
      </c>
      <c r="V57">
        <v>43150</v>
      </c>
      <c r="W57">
        <v>48650</v>
      </c>
      <c r="X57">
        <v>54150</v>
      </c>
      <c r="Y57">
        <v>53500</v>
      </c>
      <c r="Z57">
        <v>61150</v>
      </c>
      <c r="AA57">
        <v>68800</v>
      </c>
      <c r="AB57">
        <v>76400</v>
      </c>
      <c r="AC57">
        <v>82550</v>
      </c>
      <c r="AD57">
        <v>88650</v>
      </c>
      <c r="AE57">
        <v>94750</v>
      </c>
      <c r="AF57">
        <v>100850</v>
      </c>
      <c r="AG57">
        <v>1560</v>
      </c>
      <c r="AH57" t="s">
        <v>251</v>
      </c>
      <c r="AI57" t="s">
        <v>41</v>
      </c>
      <c r="AJ57">
        <v>1</v>
      </c>
    </row>
    <row r="58" spans="1:36" x14ac:dyDescent="0.25">
      <c r="A58" t="s">
        <v>255</v>
      </c>
      <c r="B58" t="s">
        <v>36</v>
      </c>
      <c r="C58" t="s">
        <v>252</v>
      </c>
      <c r="D58">
        <v>47</v>
      </c>
      <c r="E58">
        <v>117</v>
      </c>
      <c r="F58" t="s">
        <v>253</v>
      </c>
      <c r="G58" t="s">
        <v>254</v>
      </c>
      <c r="H58" s="51">
        <v>95100</v>
      </c>
      <c r="I58">
        <v>29400</v>
      </c>
      <c r="J58">
        <v>33600</v>
      </c>
      <c r="K58">
        <v>37800</v>
      </c>
      <c r="L58">
        <v>42050</v>
      </c>
      <c r="M58">
        <v>45400</v>
      </c>
      <c r="N58">
        <v>48750</v>
      </c>
      <c r="O58">
        <v>52100</v>
      </c>
      <c r="P58">
        <v>55500</v>
      </c>
      <c r="Q58">
        <v>17700</v>
      </c>
      <c r="R58">
        <v>21150</v>
      </c>
      <c r="S58">
        <v>26650</v>
      </c>
      <c r="T58">
        <v>32150</v>
      </c>
      <c r="U58">
        <v>37650</v>
      </c>
      <c r="V58">
        <v>43150</v>
      </c>
      <c r="W58">
        <v>48650</v>
      </c>
      <c r="X58">
        <v>54150</v>
      </c>
      <c r="Y58">
        <v>47100</v>
      </c>
      <c r="Z58">
        <v>53800</v>
      </c>
      <c r="AA58">
        <v>60550</v>
      </c>
      <c r="AB58">
        <v>67250</v>
      </c>
      <c r="AC58">
        <v>72650</v>
      </c>
      <c r="AD58">
        <v>78050</v>
      </c>
      <c r="AE58">
        <v>83400</v>
      </c>
      <c r="AF58">
        <v>88800</v>
      </c>
      <c r="AG58">
        <v>9999</v>
      </c>
      <c r="AH58" t="s">
        <v>255</v>
      </c>
      <c r="AI58" t="s">
        <v>41</v>
      </c>
      <c r="AJ58">
        <v>0</v>
      </c>
    </row>
    <row r="59" spans="1:36" x14ac:dyDescent="0.25">
      <c r="A59" t="s">
        <v>259</v>
      </c>
      <c r="B59" t="s">
        <v>36</v>
      </c>
      <c r="C59" t="s">
        <v>256</v>
      </c>
      <c r="D59">
        <v>47</v>
      </c>
      <c r="E59">
        <v>119</v>
      </c>
      <c r="F59" t="s">
        <v>257</v>
      </c>
      <c r="G59" t="s">
        <v>258</v>
      </c>
      <c r="H59" s="51">
        <v>94200</v>
      </c>
      <c r="I59">
        <v>33000</v>
      </c>
      <c r="J59">
        <v>37650</v>
      </c>
      <c r="K59">
        <v>42400</v>
      </c>
      <c r="L59">
        <v>47100</v>
      </c>
      <c r="M59">
        <v>50900</v>
      </c>
      <c r="N59">
        <v>54650</v>
      </c>
      <c r="O59">
        <v>58450</v>
      </c>
      <c r="P59">
        <v>62200</v>
      </c>
      <c r="Q59">
        <v>19800</v>
      </c>
      <c r="R59">
        <v>22600</v>
      </c>
      <c r="S59">
        <v>26650</v>
      </c>
      <c r="T59">
        <v>32150</v>
      </c>
      <c r="U59">
        <v>37650</v>
      </c>
      <c r="V59">
        <v>43150</v>
      </c>
      <c r="W59">
        <v>48650</v>
      </c>
      <c r="X59">
        <v>54150</v>
      </c>
      <c r="Y59">
        <v>52750</v>
      </c>
      <c r="Z59">
        <v>60300</v>
      </c>
      <c r="AA59">
        <v>67850</v>
      </c>
      <c r="AB59">
        <v>75350</v>
      </c>
      <c r="AC59">
        <v>81400</v>
      </c>
      <c r="AD59">
        <v>87450</v>
      </c>
      <c r="AE59">
        <v>93450</v>
      </c>
      <c r="AF59">
        <v>99500</v>
      </c>
      <c r="AG59">
        <v>9999</v>
      </c>
      <c r="AH59" t="s">
        <v>259</v>
      </c>
      <c r="AI59" t="s">
        <v>41</v>
      </c>
      <c r="AJ59">
        <v>1</v>
      </c>
    </row>
    <row r="60" spans="1:36" x14ac:dyDescent="0.25">
      <c r="A60" t="s">
        <v>239</v>
      </c>
      <c r="B60" t="s">
        <v>36</v>
      </c>
      <c r="C60" t="s">
        <v>236</v>
      </c>
      <c r="D60">
        <v>47</v>
      </c>
      <c r="E60">
        <v>107</v>
      </c>
      <c r="F60" t="s">
        <v>237</v>
      </c>
      <c r="G60" t="s">
        <v>238</v>
      </c>
      <c r="H60" s="51">
        <v>77800</v>
      </c>
      <c r="I60">
        <v>27250</v>
      </c>
      <c r="J60">
        <v>31150</v>
      </c>
      <c r="K60">
        <v>35050</v>
      </c>
      <c r="L60">
        <v>38900</v>
      </c>
      <c r="M60">
        <v>42050</v>
      </c>
      <c r="N60">
        <v>45150</v>
      </c>
      <c r="O60">
        <v>48250</v>
      </c>
      <c r="P60">
        <v>51350</v>
      </c>
      <c r="Q60">
        <v>16350</v>
      </c>
      <c r="R60">
        <v>21150</v>
      </c>
      <c r="S60">
        <v>26650</v>
      </c>
      <c r="T60">
        <v>32150</v>
      </c>
      <c r="U60">
        <v>37650</v>
      </c>
      <c r="V60">
        <v>43150</v>
      </c>
      <c r="W60">
        <v>48250</v>
      </c>
      <c r="X60">
        <v>51350</v>
      </c>
      <c r="Y60">
        <v>43600</v>
      </c>
      <c r="Z60">
        <v>49800</v>
      </c>
      <c r="AA60">
        <v>56050</v>
      </c>
      <c r="AB60">
        <v>62250</v>
      </c>
      <c r="AC60">
        <v>67250</v>
      </c>
      <c r="AD60">
        <v>72250</v>
      </c>
      <c r="AE60">
        <v>77200</v>
      </c>
      <c r="AF60">
        <v>82200</v>
      </c>
      <c r="AG60">
        <v>9999</v>
      </c>
      <c r="AH60" t="s">
        <v>239</v>
      </c>
      <c r="AI60" t="s">
        <v>41</v>
      </c>
      <c r="AJ60">
        <v>0</v>
      </c>
    </row>
    <row r="61" spans="1:36" x14ac:dyDescent="0.25">
      <c r="A61" t="s">
        <v>243</v>
      </c>
      <c r="B61" t="s">
        <v>36</v>
      </c>
      <c r="C61" t="s">
        <v>240</v>
      </c>
      <c r="D61">
        <v>47</v>
      </c>
      <c r="E61">
        <v>109</v>
      </c>
      <c r="F61" t="s">
        <v>241</v>
      </c>
      <c r="G61" t="s">
        <v>242</v>
      </c>
      <c r="H61" s="51">
        <v>69100</v>
      </c>
      <c r="I61">
        <v>26250</v>
      </c>
      <c r="J61">
        <v>29950</v>
      </c>
      <c r="K61">
        <v>33750</v>
      </c>
      <c r="L61">
        <v>37450</v>
      </c>
      <c r="M61">
        <v>40450</v>
      </c>
      <c r="N61">
        <v>43450</v>
      </c>
      <c r="O61">
        <v>46450</v>
      </c>
      <c r="P61">
        <v>49450</v>
      </c>
      <c r="Q61">
        <v>15750</v>
      </c>
      <c r="R61">
        <v>21150</v>
      </c>
      <c r="S61">
        <v>26650</v>
      </c>
      <c r="T61">
        <v>32150</v>
      </c>
      <c r="U61">
        <v>37650</v>
      </c>
      <c r="V61">
        <v>43150</v>
      </c>
      <c r="W61">
        <v>46450</v>
      </c>
      <c r="X61">
        <v>49450</v>
      </c>
      <c r="Y61">
        <v>41950</v>
      </c>
      <c r="Z61">
        <v>47950</v>
      </c>
      <c r="AA61">
        <v>53950</v>
      </c>
      <c r="AB61">
        <v>59900</v>
      </c>
      <c r="AC61">
        <v>64700</v>
      </c>
      <c r="AD61">
        <v>69500</v>
      </c>
      <c r="AE61">
        <v>74300</v>
      </c>
      <c r="AF61">
        <v>79100</v>
      </c>
      <c r="AG61">
        <v>9999</v>
      </c>
      <c r="AH61" t="s">
        <v>243</v>
      </c>
      <c r="AI61" t="s">
        <v>41</v>
      </c>
      <c r="AJ61">
        <v>0</v>
      </c>
    </row>
    <row r="62" spans="1:36" x14ac:dyDescent="0.25">
      <c r="A62" t="s">
        <v>263</v>
      </c>
      <c r="B62" t="s">
        <v>36</v>
      </c>
      <c r="C62" t="s">
        <v>260</v>
      </c>
      <c r="D62">
        <v>47</v>
      </c>
      <c r="E62">
        <v>121</v>
      </c>
      <c r="F62" t="s">
        <v>261</v>
      </c>
      <c r="G62" t="s">
        <v>262</v>
      </c>
      <c r="H62" s="51">
        <v>78000</v>
      </c>
      <c r="I62">
        <v>27300</v>
      </c>
      <c r="J62">
        <v>31200</v>
      </c>
      <c r="K62">
        <v>35100</v>
      </c>
      <c r="L62">
        <v>39000</v>
      </c>
      <c r="M62">
        <v>42150</v>
      </c>
      <c r="N62">
        <v>45250</v>
      </c>
      <c r="O62">
        <v>48400</v>
      </c>
      <c r="P62">
        <v>51500</v>
      </c>
      <c r="Q62">
        <v>16400</v>
      </c>
      <c r="R62">
        <v>21150</v>
      </c>
      <c r="S62">
        <v>26650</v>
      </c>
      <c r="T62">
        <v>32150</v>
      </c>
      <c r="U62">
        <v>37650</v>
      </c>
      <c r="V62">
        <v>43150</v>
      </c>
      <c r="W62">
        <v>48400</v>
      </c>
      <c r="X62">
        <v>51500</v>
      </c>
      <c r="Y62">
        <v>43700</v>
      </c>
      <c r="Z62">
        <v>49950</v>
      </c>
      <c r="AA62">
        <v>56200</v>
      </c>
      <c r="AB62">
        <v>62400</v>
      </c>
      <c r="AC62">
        <v>67400</v>
      </c>
      <c r="AD62">
        <v>72400</v>
      </c>
      <c r="AE62">
        <v>77400</v>
      </c>
      <c r="AF62">
        <v>82400</v>
      </c>
      <c r="AG62">
        <v>9999</v>
      </c>
      <c r="AH62" t="s">
        <v>263</v>
      </c>
      <c r="AI62" t="s">
        <v>41</v>
      </c>
      <c r="AJ62">
        <v>0</v>
      </c>
    </row>
    <row r="63" spans="1:36" x14ac:dyDescent="0.25">
      <c r="A63" t="s">
        <v>267</v>
      </c>
      <c r="B63" t="s">
        <v>36</v>
      </c>
      <c r="C63" t="s">
        <v>264</v>
      </c>
      <c r="D63">
        <v>47</v>
      </c>
      <c r="E63">
        <v>123</v>
      </c>
      <c r="F63" t="s">
        <v>265</v>
      </c>
      <c r="G63" t="s">
        <v>266</v>
      </c>
      <c r="H63" s="51">
        <v>79800</v>
      </c>
      <c r="I63">
        <v>27900</v>
      </c>
      <c r="J63">
        <v>31850</v>
      </c>
      <c r="K63">
        <v>35850</v>
      </c>
      <c r="L63">
        <v>39800</v>
      </c>
      <c r="M63">
        <v>43000</v>
      </c>
      <c r="N63">
        <v>46200</v>
      </c>
      <c r="O63">
        <v>49350</v>
      </c>
      <c r="P63">
        <v>52550</v>
      </c>
      <c r="Q63">
        <v>16750</v>
      </c>
      <c r="R63">
        <v>21150</v>
      </c>
      <c r="S63">
        <v>26650</v>
      </c>
      <c r="T63">
        <v>32150</v>
      </c>
      <c r="U63">
        <v>37650</v>
      </c>
      <c r="V63">
        <v>43150</v>
      </c>
      <c r="W63">
        <v>48650</v>
      </c>
      <c r="X63">
        <v>52550</v>
      </c>
      <c r="Y63">
        <v>44600</v>
      </c>
      <c r="Z63">
        <v>50950</v>
      </c>
      <c r="AA63">
        <v>57300</v>
      </c>
      <c r="AB63">
        <v>63650</v>
      </c>
      <c r="AC63">
        <v>68750</v>
      </c>
      <c r="AD63">
        <v>73850</v>
      </c>
      <c r="AE63">
        <v>78950</v>
      </c>
      <c r="AF63">
        <v>84050</v>
      </c>
      <c r="AG63">
        <v>9999</v>
      </c>
      <c r="AH63" t="s">
        <v>267</v>
      </c>
      <c r="AI63" t="s">
        <v>41</v>
      </c>
      <c r="AJ63">
        <v>0</v>
      </c>
    </row>
    <row r="64" spans="1:36" x14ac:dyDescent="0.25">
      <c r="A64" t="s">
        <v>271</v>
      </c>
      <c r="B64" t="s">
        <v>36</v>
      </c>
      <c r="C64" t="s">
        <v>268</v>
      </c>
      <c r="D64">
        <v>47</v>
      </c>
      <c r="E64">
        <v>125</v>
      </c>
      <c r="F64" t="s">
        <v>269</v>
      </c>
      <c r="G64" t="s">
        <v>270</v>
      </c>
      <c r="H64" s="51">
        <v>89800</v>
      </c>
      <c r="I64">
        <v>30650</v>
      </c>
      <c r="J64">
        <v>35050</v>
      </c>
      <c r="K64">
        <v>39450</v>
      </c>
      <c r="L64">
        <v>43850</v>
      </c>
      <c r="M64">
        <v>47350</v>
      </c>
      <c r="N64">
        <v>50850</v>
      </c>
      <c r="O64">
        <v>54350</v>
      </c>
      <c r="P64">
        <v>57850</v>
      </c>
      <c r="Q64">
        <v>18450</v>
      </c>
      <c r="R64">
        <v>21150</v>
      </c>
      <c r="S64">
        <v>26650</v>
      </c>
      <c r="T64">
        <v>32150</v>
      </c>
      <c r="U64">
        <v>37650</v>
      </c>
      <c r="V64">
        <v>43150</v>
      </c>
      <c r="W64">
        <v>48650</v>
      </c>
      <c r="X64">
        <v>54150</v>
      </c>
      <c r="Y64">
        <v>49100</v>
      </c>
      <c r="Z64">
        <v>56100</v>
      </c>
      <c r="AA64">
        <v>63100</v>
      </c>
      <c r="AB64">
        <v>70100</v>
      </c>
      <c r="AC64">
        <v>75750</v>
      </c>
      <c r="AD64">
        <v>81350</v>
      </c>
      <c r="AE64">
        <v>86950</v>
      </c>
      <c r="AF64">
        <v>92550</v>
      </c>
      <c r="AG64">
        <v>1660</v>
      </c>
      <c r="AH64" t="s">
        <v>271</v>
      </c>
      <c r="AI64" t="s">
        <v>41</v>
      </c>
      <c r="AJ64">
        <v>1</v>
      </c>
    </row>
    <row r="65" spans="1:36" x14ac:dyDescent="0.25">
      <c r="A65" t="s">
        <v>275</v>
      </c>
      <c r="B65" t="s">
        <v>36</v>
      </c>
      <c r="C65" t="s">
        <v>272</v>
      </c>
      <c r="D65">
        <v>47</v>
      </c>
      <c r="E65">
        <v>127</v>
      </c>
      <c r="F65" t="s">
        <v>273</v>
      </c>
      <c r="G65" t="s">
        <v>274</v>
      </c>
      <c r="H65" s="51">
        <v>90300</v>
      </c>
      <c r="I65">
        <v>31650</v>
      </c>
      <c r="J65">
        <v>36150</v>
      </c>
      <c r="K65">
        <v>40650</v>
      </c>
      <c r="L65">
        <v>45150</v>
      </c>
      <c r="M65">
        <v>48800</v>
      </c>
      <c r="N65">
        <v>52400</v>
      </c>
      <c r="O65">
        <v>56000</v>
      </c>
      <c r="P65">
        <v>59600</v>
      </c>
      <c r="Q65">
        <v>19000</v>
      </c>
      <c r="R65">
        <v>21700</v>
      </c>
      <c r="S65">
        <v>26650</v>
      </c>
      <c r="T65">
        <v>32150</v>
      </c>
      <c r="U65">
        <v>37650</v>
      </c>
      <c r="V65">
        <v>43150</v>
      </c>
      <c r="W65">
        <v>48650</v>
      </c>
      <c r="X65">
        <v>54150</v>
      </c>
      <c r="Y65">
        <v>50600</v>
      </c>
      <c r="Z65">
        <v>57800</v>
      </c>
      <c r="AA65">
        <v>65050</v>
      </c>
      <c r="AB65">
        <v>72250</v>
      </c>
      <c r="AC65">
        <v>78050</v>
      </c>
      <c r="AD65">
        <v>83850</v>
      </c>
      <c r="AE65">
        <v>89600</v>
      </c>
      <c r="AF65">
        <v>95400</v>
      </c>
      <c r="AG65">
        <v>9999</v>
      </c>
      <c r="AH65" t="s">
        <v>275</v>
      </c>
      <c r="AI65" t="s">
        <v>41</v>
      </c>
      <c r="AJ65">
        <v>0</v>
      </c>
    </row>
    <row r="66" spans="1:36" x14ac:dyDescent="0.25">
      <c r="A66" t="s">
        <v>279</v>
      </c>
      <c r="B66" t="s">
        <v>36</v>
      </c>
      <c r="C66" t="s">
        <v>276</v>
      </c>
      <c r="D66">
        <v>47</v>
      </c>
      <c r="E66">
        <v>129</v>
      </c>
      <c r="F66" t="s">
        <v>277</v>
      </c>
      <c r="G66" t="s">
        <v>278</v>
      </c>
      <c r="H66" s="51">
        <v>79900</v>
      </c>
      <c r="I66">
        <v>26950</v>
      </c>
      <c r="J66">
        <v>30800</v>
      </c>
      <c r="K66">
        <v>34650</v>
      </c>
      <c r="L66">
        <v>38500</v>
      </c>
      <c r="M66">
        <v>41600</v>
      </c>
      <c r="N66">
        <v>44650</v>
      </c>
      <c r="O66">
        <v>47750</v>
      </c>
      <c r="P66">
        <v>50800</v>
      </c>
      <c r="Q66">
        <v>16200</v>
      </c>
      <c r="R66">
        <v>21150</v>
      </c>
      <c r="S66">
        <v>26650</v>
      </c>
      <c r="T66">
        <v>32150</v>
      </c>
      <c r="U66">
        <v>37650</v>
      </c>
      <c r="V66">
        <v>43150</v>
      </c>
      <c r="W66">
        <v>47750</v>
      </c>
      <c r="X66">
        <v>50800</v>
      </c>
      <c r="Y66">
        <v>43150</v>
      </c>
      <c r="Z66">
        <v>49300</v>
      </c>
      <c r="AA66">
        <v>55450</v>
      </c>
      <c r="AB66">
        <v>61600</v>
      </c>
      <c r="AC66">
        <v>66550</v>
      </c>
      <c r="AD66">
        <v>71500</v>
      </c>
      <c r="AE66">
        <v>76400</v>
      </c>
      <c r="AF66">
        <v>81350</v>
      </c>
      <c r="AG66">
        <v>9999</v>
      </c>
      <c r="AH66" t="s">
        <v>279</v>
      </c>
      <c r="AI66" t="s">
        <v>41</v>
      </c>
      <c r="AJ66">
        <v>1</v>
      </c>
    </row>
    <row r="67" spans="1:36" x14ac:dyDescent="0.25">
      <c r="A67" t="s">
        <v>283</v>
      </c>
      <c r="B67" t="s">
        <v>36</v>
      </c>
      <c r="C67" t="s">
        <v>280</v>
      </c>
      <c r="D67">
        <v>47</v>
      </c>
      <c r="E67">
        <v>131</v>
      </c>
      <c r="F67" t="s">
        <v>281</v>
      </c>
      <c r="G67" t="s">
        <v>282</v>
      </c>
      <c r="H67" s="51">
        <v>73200</v>
      </c>
      <c r="I67">
        <v>26500</v>
      </c>
      <c r="J67">
        <v>30250</v>
      </c>
      <c r="K67">
        <v>34050</v>
      </c>
      <c r="L67">
        <v>37800</v>
      </c>
      <c r="M67">
        <v>40850</v>
      </c>
      <c r="N67">
        <v>43850</v>
      </c>
      <c r="O67">
        <v>46900</v>
      </c>
      <c r="P67">
        <v>49900</v>
      </c>
      <c r="Q67">
        <v>15900</v>
      </c>
      <c r="R67">
        <v>21150</v>
      </c>
      <c r="S67">
        <v>26650</v>
      </c>
      <c r="T67">
        <v>32150</v>
      </c>
      <c r="U67">
        <v>37650</v>
      </c>
      <c r="V67">
        <v>43150</v>
      </c>
      <c r="W67">
        <v>46900</v>
      </c>
      <c r="X67">
        <v>49900</v>
      </c>
      <c r="Y67">
        <v>42350</v>
      </c>
      <c r="Z67">
        <v>48400</v>
      </c>
      <c r="AA67">
        <v>54450</v>
      </c>
      <c r="AB67">
        <v>60500</v>
      </c>
      <c r="AC67">
        <v>65350</v>
      </c>
      <c r="AD67">
        <v>70200</v>
      </c>
      <c r="AE67">
        <v>75050</v>
      </c>
      <c r="AF67">
        <v>79900</v>
      </c>
      <c r="AG67">
        <v>9999</v>
      </c>
      <c r="AH67" t="s">
        <v>283</v>
      </c>
      <c r="AI67" t="s">
        <v>41</v>
      </c>
      <c r="AJ67">
        <v>0</v>
      </c>
    </row>
    <row r="68" spans="1:36" x14ac:dyDescent="0.25">
      <c r="A68" t="s">
        <v>287</v>
      </c>
      <c r="B68" t="s">
        <v>36</v>
      </c>
      <c r="C68" t="s">
        <v>284</v>
      </c>
      <c r="D68">
        <v>47</v>
      </c>
      <c r="E68">
        <v>133</v>
      </c>
      <c r="F68" t="s">
        <v>285</v>
      </c>
      <c r="G68" t="s">
        <v>286</v>
      </c>
      <c r="H68" s="51">
        <v>74100</v>
      </c>
      <c r="I68">
        <v>26500</v>
      </c>
      <c r="J68">
        <v>30250</v>
      </c>
      <c r="K68">
        <v>34050</v>
      </c>
      <c r="L68">
        <v>37800</v>
      </c>
      <c r="M68">
        <v>40850</v>
      </c>
      <c r="N68">
        <v>43850</v>
      </c>
      <c r="O68">
        <v>46900</v>
      </c>
      <c r="P68">
        <v>49900</v>
      </c>
      <c r="Q68">
        <v>15900</v>
      </c>
      <c r="R68">
        <v>21150</v>
      </c>
      <c r="S68">
        <v>26650</v>
      </c>
      <c r="T68">
        <v>32150</v>
      </c>
      <c r="U68">
        <v>37650</v>
      </c>
      <c r="V68">
        <v>43150</v>
      </c>
      <c r="W68">
        <v>46900</v>
      </c>
      <c r="X68">
        <v>49900</v>
      </c>
      <c r="Y68">
        <v>42350</v>
      </c>
      <c r="Z68">
        <v>48400</v>
      </c>
      <c r="AA68">
        <v>54450</v>
      </c>
      <c r="AB68">
        <v>60500</v>
      </c>
      <c r="AC68">
        <v>65350</v>
      </c>
      <c r="AD68">
        <v>70200</v>
      </c>
      <c r="AE68">
        <v>75050</v>
      </c>
      <c r="AF68">
        <v>79900</v>
      </c>
      <c r="AG68">
        <v>9999</v>
      </c>
      <c r="AH68" t="s">
        <v>287</v>
      </c>
      <c r="AI68" t="s">
        <v>41</v>
      </c>
      <c r="AJ68">
        <v>0</v>
      </c>
    </row>
    <row r="69" spans="1:36" x14ac:dyDescent="0.25">
      <c r="A69" t="s">
        <v>291</v>
      </c>
      <c r="B69" t="s">
        <v>36</v>
      </c>
      <c r="C69" t="s">
        <v>288</v>
      </c>
      <c r="D69">
        <v>47</v>
      </c>
      <c r="E69">
        <v>135</v>
      </c>
      <c r="F69" t="s">
        <v>289</v>
      </c>
      <c r="G69" t="s">
        <v>290</v>
      </c>
      <c r="H69" s="51">
        <v>66700</v>
      </c>
      <c r="I69">
        <v>26250</v>
      </c>
      <c r="J69">
        <v>29950</v>
      </c>
      <c r="K69">
        <v>33750</v>
      </c>
      <c r="L69">
        <v>37450</v>
      </c>
      <c r="M69">
        <v>40450</v>
      </c>
      <c r="N69">
        <v>43450</v>
      </c>
      <c r="O69">
        <v>46450</v>
      </c>
      <c r="P69">
        <v>49450</v>
      </c>
      <c r="Q69">
        <v>15750</v>
      </c>
      <c r="R69">
        <v>21150</v>
      </c>
      <c r="S69">
        <v>26650</v>
      </c>
      <c r="T69">
        <v>32150</v>
      </c>
      <c r="U69">
        <v>37650</v>
      </c>
      <c r="V69">
        <v>43150</v>
      </c>
      <c r="W69">
        <v>46450</v>
      </c>
      <c r="X69">
        <v>49450</v>
      </c>
      <c r="Y69">
        <v>41950</v>
      </c>
      <c r="Z69">
        <v>47950</v>
      </c>
      <c r="AA69">
        <v>53950</v>
      </c>
      <c r="AB69">
        <v>59900</v>
      </c>
      <c r="AC69">
        <v>64700</v>
      </c>
      <c r="AD69">
        <v>69500</v>
      </c>
      <c r="AE69">
        <v>74300</v>
      </c>
      <c r="AF69">
        <v>79100</v>
      </c>
      <c r="AG69">
        <v>9999</v>
      </c>
      <c r="AH69" t="s">
        <v>291</v>
      </c>
      <c r="AI69" t="s">
        <v>41</v>
      </c>
      <c r="AJ69">
        <v>0</v>
      </c>
    </row>
    <row r="70" spans="1:36" x14ac:dyDescent="0.25">
      <c r="A70" t="s">
        <v>295</v>
      </c>
      <c r="B70" t="s">
        <v>36</v>
      </c>
      <c r="C70" t="s">
        <v>292</v>
      </c>
      <c r="D70">
        <v>47</v>
      </c>
      <c r="E70">
        <v>137</v>
      </c>
      <c r="F70" t="s">
        <v>293</v>
      </c>
      <c r="G70" t="s">
        <v>294</v>
      </c>
      <c r="H70" s="51">
        <v>67800</v>
      </c>
      <c r="I70">
        <v>26250</v>
      </c>
      <c r="J70">
        <v>29950</v>
      </c>
      <c r="K70">
        <v>33750</v>
      </c>
      <c r="L70">
        <v>37450</v>
      </c>
      <c r="M70">
        <v>40450</v>
      </c>
      <c r="N70">
        <v>43450</v>
      </c>
      <c r="O70">
        <v>46450</v>
      </c>
      <c r="P70">
        <v>49450</v>
      </c>
      <c r="Q70">
        <v>15750</v>
      </c>
      <c r="R70">
        <v>21150</v>
      </c>
      <c r="S70">
        <v>26650</v>
      </c>
      <c r="T70">
        <v>32150</v>
      </c>
      <c r="U70">
        <v>37650</v>
      </c>
      <c r="V70">
        <v>43150</v>
      </c>
      <c r="W70">
        <v>46450</v>
      </c>
      <c r="X70">
        <v>49450</v>
      </c>
      <c r="Y70">
        <v>41950</v>
      </c>
      <c r="Z70">
        <v>47950</v>
      </c>
      <c r="AA70">
        <v>53950</v>
      </c>
      <c r="AB70">
        <v>59900</v>
      </c>
      <c r="AC70">
        <v>64700</v>
      </c>
      <c r="AD70">
        <v>69500</v>
      </c>
      <c r="AE70">
        <v>74300</v>
      </c>
      <c r="AF70">
        <v>79100</v>
      </c>
      <c r="AG70">
        <v>9999</v>
      </c>
      <c r="AH70" t="s">
        <v>295</v>
      </c>
      <c r="AI70" t="s">
        <v>41</v>
      </c>
      <c r="AJ70">
        <v>0</v>
      </c>
    </row>
    <row r="71" spans="1:36" x14ac:dyDescent="0.25">
      <c r="A71" t="s">
        <v>297</v>
      </c>
      <c r="B71" t="s">
        <v>36</v>
      </c>
      <c r="C71" t="s">
        <v>296</v>
      </c>
      <c r="D71">
        <v>47</v>
      </c>
      <c r="E71">
        <v>139</v>
      </c>
      <c r="F71" t="s">
        <v>57</v>
      </c>
      <c r="G71" t="s">
        <v>58</v>
      </c>
      <c r="H71" s="51">
        <v>84700</v>
      </c>
      <c r="I71">
        <v>29050</v>
      </c>
      <c r="J71">
        <v>33200</v>
      </c>
      <c r="K71">
        <v>37350</v>
      </c>
      <c r="L71">
        <v>41500</v>
      </c>
      <c r="M71">
        <v>44800</v>
      </c>
      <c r="N71">
        <v>48150</v>
      </c>
      <c r="O71">
        <v>51450</v>
      </c>
      <c r="P71">
        <v>54800</v>
      </c>
      <c r="Q71">
        <v>17450</v>
      </c>
      <c r="R71">
        <v>21150</v>
      </c>
      <c r="S71">
        <v>26650</v>
      </c>
      <c r="T71">
        <v>32150</v>
      </c>
      <c r="U71">
        <v>37650</v>
      </c>
      <c r="V71">
        <v>43150</v>
      </c>
      <c r="W71">
        <v>48650</v>
      </c>
      <c r="X71">
        <v>54150</v>
      </c>
      <c r="Y71">
        <v>46500</v>
      </c>
      <c r="Z71">
        <v>53150</v>
      </c>
      <c r="AA71">
        <v>59800</v>
      </c>
      <c r="AB71">
        <v>66400</v>
      </c>
      <c r="AC71">
        <v>71750</v>
      </c>
      <c r="AD71">
        <v>77050</v>
      </c>
      <c r="AE71">
        <v>82350</v>
      </c>
      <c r="AF71">
        <v>87650</v>
      </c>
      <c r="AG71">
        <v>9999</v>
      </c>
      <c r="AH71" t="s">
        <v>297</v>
      </c>
      <c r="AI71" t="s">
        <v>41</v>
      </c>
      <c r="AJ71">
        <v>1</v>
      </c>
    </row>
    <row r="72" spans="1:36" x14ac:dyDescent="0.25">
      <c r="A72" t="s">
        <v>301</v>
      </c>
      <c r="B72" t="s">
        <v>36</v>
      </c>
      <c r="C72" t="s">
        <v>298</v>
      </c>
      <c r="D72">
        <v>47</v>
      </c>
      <c r="E72">
        <v>141</v>
      </c>
      <c r="F72" t="s">
        <v>299</v>
      </c>
      <c r="G72" t="s">
        <v>300</v>
      </c>
      <c r="H72" s="51">
        <v>86800</v>
      </c>
      <c r="I72">
        <v>27900</v>
      </c>
      <c r="J72">
        <v>31850</v>
      </c>
      <c r="K72">
        <v>35850</v>
      </c>
      <c r="L72">
        <v>39850</v>
      </c>
      <c r="M72">
        <v>43050</v>
      </c>
      <c r="N72">
        <v>46250</v>
      </c>
      <c r="O72">
        <v>49450</v>
      </c>
      <c r="P72">
        <v>52600</v>
      </c>
      <c r="Q72">
        <v>16750</v>
      </c>
      <c r="R72">
        <v>21150</v>
      </c>
      <c r="S72">
        <v>26650</v>
      </c>
      <c r="T72">
        <v>32150</v>
      </c>
      <c r="U72">
        <v>37650</v>
      </c>
      <c r="V72">
        <v>43150</v>
      </c>
      <c r="W72">
        <v>48650</v>
      </c>
      <c r="X72">
        <v>52600</v>
      </c>
      <c r="Y72">
        <v>44650</v>
      </c>
      <c r="Z72">
        <v>51000</v>
      </c>
      <c r="AA72">
        <v>57400</v>
      </c>
      <c r="AB72">
        <v>63750</v>
      </c>
      <c r="AC72">
        <v>68850</v>
      </c>
      <c r="AD72">
        <v>73950</v>
      </c>
      <c r="AE72">
        <v>79050</v>
      </c>
      <c r="AF72">
        <v>84150</v>
      </c>
      <c r="AG72">
        <v>9999</v>
      </c>
      <c r="AH72" t="s">
        <v>301</v>
      </c>
      <c r="AI72" t="s">
        <v>41</v>
      </c>
      <c r="AJ72">
        <v>0</v>
      </c>
    </row>
    <row r="73" spans="1:36" x14ac:dyDescent="0.25">
      <c r="A73" t="s">
        <v>305</v>
      </c>
      <c r="B73" t="s">
        <v>36</v>
      </c>
      <c r="C73" t="s">
        <v>302</v>
      </c>
      <c r="D73">
        <v>47</v>
      </c>
      <c r="E73">
        <v>143</v>
      </c>
      <c r="F73" t="s">
        <v>303</v>
      </c>
      <c r="G73" t="s">
        <v>304</v>
      </c>
      <c r="H73" s="51">
        <v>68600</v>
      </c>
      <c r="I73">
        <v>26250</v>
      </c>
      <c r="J73">
        <v>29950</v>
      </c>
      <c r="K73">
        <v>33750</v>
      </c>
      <c r="L73">
        <v>37450</v>
      </c>
      <c r="M73">
        <v>40450</v>
      </c>
      <c r="N73">
        <v>43450</v>
      </c>
      <c r="O73">
        <v>46450</v>
      </c>
      <c r="P73">
        <v>49450</v>
      </c>
      <c r="Q73">
        <v>15750</v>
      </c>
      <c r="R73">
        <v>21150</v>
      </c>
      <c r="S73">
        <v>26650</v>
      </c>
      <c r="T73">
        <v>32150</v>
      </c>
      <c r="U73">
        <v>37650</v>
      </c>
      <c r="V73">
        <v>43150</v>
      </c>
      <c r="W73">
        <v>46450</v>
      </c>
      <c r="X73">
        <v>49450</v>
      </c>
      <c r="Y73">
        <v>41950</v>
      </c>
      <c r="Z73">
        <v>47950</v>
      </c>
      <c r="AA73">
        <v>53950</v>
      </c>
      <c r="AB73">
        <v>59900</v>
      </c>
      <c r="AC73">
        <v>64700</v>
      </c>
      <c r="AD73">
        <v>69500</v>
      </c>
      <c r="AE73">
        <v>74300</v>
      </c>
      <c r="AF73">
        <v>79100</v>
      </c>
      <c r="AG73">
        <v>9999</v>
      </c>
      <c r="AH73" t="s">
        <v>305</v>
      </c>
      <c r="AI73" t="s">
        <v>41</v>
      </c>
      <c r="AJ73">
        <v>0</v>
      </c>
    </row>
    <row r="74" spans="1:36" x14ac:dyDescent="0.25">
      <c r="A74" t="s">
        <v>309</v>
      </c>
      <c r="B74" t="s">
        <v>36</v>
      </c>
      <c r="C74" t="s">
        <v>306</v>
      </c>
      <c r="D74">
        <v>47</v>
      </c>
      <c r="E74">
        <v>145</v>
      </c>
      <c r="F74" t="s">
        <v>307</v>
      </c>
      <c r="G74" t="s">
        <v>308</v>
      </c>
      <c r="H74" s="51">
        <v>90800</v>
      </c>
      <c r="I74">
        <v>31800</v>
      </c>
      <c r="J74">
        <v>36350</v>
      </c>
      <c r="K74">
        <v>40900</v>
      </c>
      <c r="L74">
        <v>45400</v>
      </c>
      <c r="M74">
        <v>49050</v>
      </c>
      <c r="N74">
        <v>52700</v>
      </c>
      <c r="O74">
        <v>56300</v>
      </c>
      <c r="P74">
        <v>59950</v>
      </c>
      <c r="Q74">
        <v>19100</v>
      </c>
      <c r="R74">
        <v>21800</v>
      </c>
      <c r="S74">
        <v>26650</v>
      </c>
      <c r="T74">
        <v>32150</v>
      </c>
      <c r="U74">
        <v>37650</v>
      </c>
      <c r="V74">
        <v>43150</v>
      </c>
      <c r="W74">
        <v>48650</v>
      </c>
      <c r="X74">
        <v>54150</v>
      </c>
      <c r="Y74">
        <v>50900</v>
      </c>
      <c r="Z74">
        <v>58150</v>
      </c>
      <c r="AA74">
        <v>65400</v>
      </c>
      <c r="AB74">
        <v>72650</v>
      </c>
      <c r="AC74">
        <v>78500</v>
      </c>
      <c r="AD74">
        <v>84300</v>
      </c>
      <c r="AE74">
        <v>90100</v>
      </c>
      <c r="AF74">
        <v>95900</v>
      </c>
      <c r="AG74">
        <v>9999</v>
      </c>
      <c r="AH74" t="s">
        <v>309</v>
      </c>
      <c r="AI74" t="s">
        <v>41</v>
      </c>
      <c r="AJ74">
        <v>1</v>
      </c>
    </row>
    <row r="75" spans="1:36" x14ac:dyDescent="0.25">
      <c r="A75" t="s">
        <v>311</v>
      </c>
      <c r="B75" t="s">
        <v>36</v>
      </c>
      <c r="C75" t="s">
        <v>310</v>
      </c>
      <c r="D75">
        <v>47</v>
      </c>
      <c r="E75">
        <v>147</v>
      </c>
      <c r="F75" t="s">
        <v>65</v>
      </c>
      <c r="G75" t="s">
        <v>66</v>
      </c>
      <c r="H75" s="51">
        <v>114800</v>
      </c>
      <c r="I75">
        <v>40200</v>
      </c>
      <c r="J75">
        <v>45950</v>
      </c>
      <c r="K75">
        <v>51700</v>
      </c>
      <c r="L75">
        <v>57400</v>
      </c>
      <c r="M75">
        <v>62000</v>
      </c>
      <c r="N75">
        <v>66600</v>
      </c>
      <c r="O75">
        <v>71200</v>
      </c>
      <c r="P75">
        <v>75800</v>
      </c>
      <c r="Q75">
        <v>24150</v>
      </c>
      <c r="R75">
        <v>27600</v>
      </c>
      <c r="S75">
        <v>31050</v>
      </c>
      <c r="T75">
        <v>34450</v>
      </c>
      <c r="U75">
        <v>37650</v>
      </c>
      <c r="V75">
        <v>43150</v>
      </c>
      <c r="W75">
        <v>48650</v>
      </c>
      <c r="X75">
        <v>54150</v>
      </c>
      <c r="Y75">
        <v>64300</v>
      </c>
      <c r="Z75">
        <v>73500</v>
      </c>
      <c r="AA75">
        <v>82700</v>
      </c>
      <c r="AB75">
        <v>91850</v>
      </c>
      <c r="AC75">
        <v>99200</v>
      </c>
      <c r="AD75">
        <v>106550</v>
      </c>
      <c r="AE75">
        <v>113900</v>
      </c>
      <c r="AF75">
        <v>121250</v>
      </c>
      <c r="AG75">
        <v>5360</v>
      </c>
      <c r="AH75" t="s">
        <v>311</v>
      </c>
      <c r="AI75" t="s">
        <v>41</v>
      </c>
      <c r="AJ75">
        <v>1</v>
      </c>
    </row>
    <row r="76" spans="1:36" x14ac:dyDescent="0.25">
      <c r="A76" t="s">
        <v>313</v>
      </c>
      <c r="B76" t="s">
        <v>36</v>
      </c>
      <c r="C76" t="s">
        <v>312</v>
      </c>
      <c r="D76">
        <v>47</v>
      </c>
      <c r="E76">
        <v>149</v>
      </c>
      <c r="F76" t="s">
        <v>65</v>
      </c>
      <c r="G76" t="s">
        <v>66</v>
      </c>
      <c r="H76" s="51">
        <v>114800</v>
      </c>
      <c r="I76">
        <v>40200</v>
      </c>
      <c r="J76">
        <v>45950</v>
      </c>
      <c r="K76">
        <v>51700</v>
      </c>
      <c r="L76">
        <v>57400</v>
      </c>
      <c r="M76">
        <v>62000</v>
      </c>
      <c r="N76">
        <v>66600</v>
      </c>
      <c r="O76">
        <v>71200</v>
      </c>
      <c r="P76">
        <v>75800</v>
      </c>
      <c r="Q76">
        <v>24150</v>
      </c>
      <c r="R76">
        <v>27600</v>
      </c>
      <c r="S76">
        <v>31050</v>
      </c>
      <c r="T76">
        <v>34450</v>
      </c>
      <c r="U76">
        <v>37650</v>
      </c>
      <c r="V76">
        <v>43150</v>
      </c>
      <c r="W76">
        <v>48650</v>
      </c>
      <c r="X76">
        <v>54150</v>
      </c>
      <c r="Y76">
        <v>64300</v>
      </c>
      <c r="Z76">
        <v>73500</v>
      </c>
      <c r="AA76">
        <v>82700</v>
      </c>
      <c r="AB76">
        <v>91850</v>
      </c>
      <c r="AC76">
        <v>99200</v>
      </c>
      <c r="AD76">
        <v>106550</v>
      </c>
      <c r="AE76">
        <v>113900</v>
      </c>
      <c r="AF76">
        <v>121250</v>
      </c>
      <c r="AG76">
        <v>5360</v>
      </c>
      <c r="AH76" t="s">
        <v>313</v>
      </c>
      <c r="AI76" t="s">
        <v>41</v>
      </c>
      <c r="AJ76">
        <v>1</v>
      </c>
    </row>
    <row r="77" spans="1:36" x14ac:dyDescent="0.25">
      <c r="A77" t="s">
        <v>317</v>
      </c>
      <c r="B77" t="s">
        <v>36</v>
      </c>
      <c r="C77" t="s">
        <v>314</v>
      </c>
      <c r="D77">
        <v>47</v>
      </c>
      <c r="E77">
        <v>151</v>
      </c>
      <c r="F77" t="s">
        <v>315</v>
      </c>
      <c r="G77" t="s">
        <v>316</v>
      </c>
      <c r="H77" s="51">
        <v>57700</v>
      </c>
      <c r="I77">
        <v>26250</v>
      </c>
      <c r="J77">
        <v>29950</v>
      </c>
      <c r="K77">
        <v>33750</v>
      </c>
      <c r="L77">
        <v>37450</v>
      </c>
      <c r="M77">
        <v>40450</v>
      </c>
      <c r="N77">
        <v>43450</v>
      </c>
      <c r="O77">
        <v>46450</v>
      </c>
      <c r="P77">
        <v>49450</v>
      </c>
      <c r="Q77">
        <v>15750</v>
      </c>
      <c r="R77">
        <v>21150</v>
      </c>
      <c r="S77">
        <v>26650</v>
      </c>
      <c r="T77">
        <v>32150</v>
      </c>
      <c r="U77">
        <v>37650</v>
      </c>
      <c r="V77">
        <v>43150</v>
      </c>
      <c r="W77">
        <v>46450</v>
      </c>
      <c r="X77">
        <v>49450</v>
      </c>
      <c r="Y77">
        <v>41950</v>
      </c>
      <c r="Z77">
        <v>47950</v>
      </c>
      <c r="AA77">
        <v>53950</v>
      </c>
      <c r="AB77">
        <v>59900</v>
      </c>
      <c r="AC77">
        <v>64700</v>
      </c>
      <c r="AD77">
        <v>69500</v>
      </c>
      <c r="AE77">
        <v>74300</v>
      </c>
      <c r="AF77">
        <v>79100</v>
      </c>
      <c r="AG77">
        <v>9999</v>
      </c>
      <c r="AH77" t="s">
        <v>317</v>
      </c>
      <c r="AI77" t="s">
        <v>41</v>
      </c>
      <c r="AJ77">
        <v>0</v>
      </c>
    </row>
    <row r="78" spans="1:36" x14ac:dyDescent="0.25">
      <c r="A78" t="s">
        <v>319</v>
      </c>
      <c r="B78" t="s">
        <v>36</v>
      </c>
      <c r="C78" t="s">
        <v>318</v>
      </c>
      <c r="D78">
        <v>47</v>
      </c>
      <c r="E78">
        <v>153</v>
      </c>
      <c r="F78" t="s">
        <v>159</v>
      </c>
      <c r="G78" t="s">
        <v>160</v>
      </c>
      <c r="H78" s="51">
        <v>95600</v>
      </c>
      <c r="I78">
        <v>33450</v>
      </c>
      <c r="J78">
        <v>38200</v>
      </c>
      <c r="K78">
        <v>43000</v>
      </c>
      <c r="L78">
        <v>47750</v>
      </c>
      <c r="M78">
        <v>51600</v>
      </c>
      <c r="N78">
        <v>55400</v>
      </c>
      <c r="O78">
        <v>59250</v>
      </c>
      <c r="P78">
        <v>63050</v>
      </c>
      <c r="Q78">
        <v>20100</v>
      </c>
      <c r="R78">
        <v>22950</v>
      </c>
      <c r="S78">
        <v>26650</v>
      </c>
      <c r="T78">
        <v>32150</v>
      </c>
      <c r="U78">
        <v>37650</v>
      </c>
      <c r="V78">
        <v>43150</v>
      </c>
      <c r="W78">
        <v>48650</v>
      </c>
      <c r="X78">
        <v>54150</v>
      </c>
      <c r="Y78">
        <v>53500</v>
      </c>
      <c r="Z78">
        <v>61150</v>
      </c>
      <c r="AA78">
        <v>68800</v>
      </c>
      <c r="AB78">
        <v>76400</v>
      </c>
      <c r="AC78">
        <v>82550</v>
      </c>
      <c r="AD78">
        <v>88650</v>
      </c>
      <c r="AE78">
        <v>94750</v>
      </c>
      <c r="AF78">
        <v>100850</v>
      </c>
      <c r="AG78">
        <v>9999</v>
      </c>
      <c r="AH78" t="s">
        <v>319</v>
      </c>
      <c r="AI78" t="s">
        <v>41</v>
      </c>
      <c r="AJ78">
        <v>1</v>
      </c>
    </row>
    <row r="79" spans="1:36" x14ac:dyDescent="0.25">
      <c r="A79" t="s">
        <v>323</v>
      </c>
      <c r="B79" t="s">
        <v>36</v>
      </c>
      <c r="C79" t="s">
        <v>320</v>
      </c>
      <c r="D79">
        <v>47</v>
      </c>
      <c r="E79">
        <v>155</v>
      </c>
      <c r="F79" t="s">
        <v>321</v>
      </c>
      <c r="G79" t="s">
        <v>322</v>
      </c>
      <c r="H79" s="51">
        <v>80000</v>
      </c>
      <c r="I79">
        <v>28000</v>
      </c>
      <c r="J79">
        <v>32000</v>
      </c>
      <c r="K79">
        <v>36000</v>
      </c>
      <c r="L79">
        <v>40000</v>
      </c>
      <c r="M79">
        <v>43200</v>
      </c>
      <c r="N79">
        <v>46400</v>
      </c>
      <c r="O79">
        <v>49600</v>
      </c>
      <c r="P79">
        <v>52800</v>
      </c>
      <c r="Q79">
        <v>16800</v>
      </c>
      <c r="R79">
        <v>21150</v>
      </c>
      <c r="S79">
        <v>26650</v>
      </c>
      <c r="T79">
        <v>32150</v>
      </c>
      <c r="U79">
        <v>37650</v>
      </c>
      <c r="V79">
        <v>43150</v>
      </c>
      <c r="W79">
        <v>48650</v>
      </c>
      <c r="X79">
        <v>52800</v>
      </c>
      <c r="Y79">
        <v>44800</v>
      </c>
      <c r="Z79">
        <v>51200</v>
      </c>
      <c r="AA79">
        <v>57600</v>
      </c>
      <c r="AB79">
        <v>64000</v>
      </c>
      <c r="AC79">
        <v>69150</v>
      </c>
      <c r="AD79">
        <v>74250</v>
      </c>
      <c r="AE79">
        <v>79400</v>
      </c>
      <c r="AF79">
        <v>84500</v>
      </c>
      <c r="AG79">
        <v>3840</v>
      </c>
      <c r="AH79" t="s">
        <v>323</v>
      </c>
      <c r="AI79" t="s">
        <v>41</v>
      </c>
      <c r="AJ79">
        <v>0</v>
      </c>
    </row>
    <row r="80" spans="1:36" x14ac:dyDescent="0.25">
      <c r="A80" t="s">
        <v>325</v>
      </c>
      <c r="B80" t="s">
        <v>36</v>
      </c>
      <c r="C80" t="s">
        <v>324</v>
      </c>
      <c r="D80">
        <v>47</v>
      </c>
      <c r="E80">
        <v>157</v>
      </c>
      <c r="F80" t="s">
        <v>123</v>
      </c>
      <c r="G80" t="s">
        <v>124</v>
      </c>
      <c r="H80" s="51">
        <v>91100</v>
      </c>
      <c r="I80">
        <v>31900</v>
      </c>
      <c r="J80">
        <v>36450</v>
      </c>
      <c r="K80">
        <v>41000</v>
      </c>
      <c r="L80">
        <v>45550</v>
      </c>
      <c r="M80">
        <v>49200</v>
      </c>
      <c r="N80">
        <v>52850</v>
      </c>
      <c r="O80">
        <v>56500</v>
      </c>
      <c r="P80">
        <v>60150</v>
      </c>
      <c r="Q80">
        <v>19150</v>
      </c>
      <c r="R80">
        <v>21900</v>
      </c>
      <c r="S80">
        <v>26650</v>
      </c>
      <c r="T80">
        <v>32150</v>
      </c>
      <c r="U80">
        <v>37650</v>
      </c>
      <c r="V80">
        <v>43150</v>
      </c>
      <c r="W80">
        <v>48650</v>
      </c>
      <c r="X80">
        <v>54150</v>
      </c>
      <c r="Y80">
        <v>51050</v>
      </c>
      <c r="Z80">
        <v>58350</v>
      </c>
      <c r="AA80">
        <v>65650</v>
      </c>
      <c r="AB80">
        <v>72900</v>
      </c>
      <c r="AC80">
        <v>78750</v>
      </c>
      <c r="AD80">
        <v>84600</v>
      </c>
      <c r="AE80">
        <v>90400</v>
      </c>
      <c r="AF80">
        <v>96250</v>
      </c>
      <c r="AG80">
        <v>4920</v>
      </c>
      <c r="AH80" t="s">
        <v>325</v>
      </c>
      <c r="AI80" t="s">
        <v>41</v>
      </c>
      <c r="AJ80">
        <v>1</v>
      </c>
    </row>
    <row r="81" spans="1:36" x14ac:dyDescent="0.25">
      <c r="A81" t="s">
        <v>329</v>
      </c>
      <c r="B81" t="s">
        <v>36</v>
      </c>
      <c r="C81" t="s">
        <v>326</v>
      </c>
      <c r="D81">
        <v>47</v>
      </c>
      <c r="E81">
        <v>159</v>
      </c>
      <c r="F81" t="s">
        <v>327</v>
      </c>
      <c r="G81" t="s">
        <v>328</v>
      </c>
      <c r="H81" s="51">
        <v>85200</v>
      </c>
      <c r="I81">
        <v>29150</v>
      </c>
      <c r="J81">
        <v>33300</v>
      </c>
      <c r="K81">
        <v>37450</v>
      </c>
      <c r="L81">
        <v>41600</v>
      </c>
      <c r="M81">
        <v>44900</v>
      </c>
      <c r="N81">
        <v>48250</v>
      </c>
      <c r="O81">
        <v>51600</v>
      </c>
      <c r="P81">
        <v>54900</v>
      </c>
      <c r="Q81">
        <v>17500</v>
      </c>
      <c r="R81">
        <v>21150</v>
      </c>
      <c r="S81">
        <v>26650</v>
      </c>
      <c r="T81">
        <v>32150</v>
      </c>
      <c r="U81">
        <v>37650</v>
      </c>
      <c r="V81">
        <v>43150</v>
      </c>
      <c r="W81">
        <v>48650</v>
      </c>
      <c r="X81">
        <v>54150</v>
      </c>
      <c r="Y81">
        <v>46600</v>
      </c>
      <c r="Z81">
        <v>53250</v>
      </c>
      <c r="AA81">
        <v>59900</v>
      </c>
      <c r="AB81">
        <v>66550</v>
      </c>
      <c r="AC81">
        <v>71900</v>
      </c>
      <c r="AD81">
        <v>77200</v>
      </c>
      <c r="AE81">
        <v>82550</v>
      </c>
      <c r="AF81">
        <v>87850</v>
      </c>
      <c r="AG81">
        <v>9999</v>
      </c>
      <c r="AH81" t="s">
        <v>329</v>
      </c>
      <c r="AI81" t="s">
        <v>41</v>
      </c>
      <c r="AJ81">
        <v>1</v>
      </c>
    </row>
    <row r="82" spans="1:36" x14ac:dyDescent="0.25">
      <c r="A82" t="s">
        <v>333</v>
      </c>
      <c r="B82" t="s">
        <v>36</v>
      </c>
      <c r="C82" t="s">
        <v>330</v>
      </c>
      <c r="D82">
        <v>47</v>
      </c>
      <c r="E82">
        <v>161</v>
      </c>
      <c r="F82" t="s">
        <v>331</v>
      </c>
      <c r="G82" t="s">
        <v>332</v>
      </c>
      <c r="H82" s="51">
        <v>88800</v>
      </c>
      <c r="I82">
        <v>28700</v>
      </c>
      <c r="J82">
        <v>32850</v>
      </c>
      <c r="K82">
        <v>36950</v>
      </c>
      <c r="L82">
        <v>41050</v>
      </c>
      <c r="M82">
        <v>44300</v>
      </c>
      <c r="N82">
        <v>47650</v>
      </c>
      <c r="O82">
        <v>50950</v>
      </c>
      <c r="P82">
        <v>54200</v>
      </c>
      <c r="Q82">
        <v>17300</v>
      </c>
      <c r="R82">
        <v>21150</v>
      </c>
      <c r="S82">
        <v>26650</v>
      </c>
      <c r="T82">
        <v>32150</v>
      </c>
      <c r="U82">
        <v>37650</v>
      </c>
      <c r="V82">
        <v>43150</v>
      </c>
      <c r="W82">
        <v>48650</v>
      </c>
      <c r="X82">
        <v>54150</v>
      </c>
      <c r="Y82">
        <v>46000</v>
      </c>
      <c r="Z82">
        <v>52600</v>
      </c>
      <c r="AA82">
        <v>59150</v>
      </c>
      <c r="AB82">
        <v>65700</v>
      </c>
      <c r="AC82">
        <v>71000</v>
      </c>
      <c r="AD82">
        <v>76250</v>
      </c>
      <c r="AE82">
        <v>81500</v>
      </c>
      <c r="AF82">
        <v>86750</v>
      </c>
      <c r="AG82">
        <v>9999</v>
      </c>
      <c r="AH82" t="s">
        <v>333</v>
      </c>
      <c r="AI82" t="s">
        <v>41</v>
      </c>
      <c r="AJ82">
        <v>0</v>
      </c>
    </row>
    <row r="83" spans="1:36" x14ac:dyDescent="0.25">
      <c r="A83" t="s">
        <v>335</v>
      </c>
      <c r="B83" t="s">
        <v>36</v>
      </c>
      <c r="C83" t="s">
        <v>334</v>
      </c>
      <c r="D83">
        <v>47</v>
      </c>
      <c r="E83">
        <v>163</v>
      </c>
      <c r="F83" t="s">
        <v>175</v>
      </c>
      <c r="G83" t="s">
        <v>176</v>
      </c>
      <c r="H83" s="51">
        <v>79000</v>
      </c>
      <c r="I83">
        <v>26850</v>
      </c>
      <c r="J83">
        <v>30700</v>
      </c>
      <c r="K83">
        <v>34550</v>
      </c>
      <c r="L83">
        <v>38350</v>
      </c>
      <c r="M83">
        <v>41450</v>
      </c>
      <c r="N83">
        <v>44500</v>
      </c>
      <c r="O83">
        <v>47600</v>
      </c>
      <c r="P83">
        <v>50650</v>
      </c>
      <c r="Q83">
        <v>16100</v>
      </c>
      <c r="R83">
        <v>21150</v>
      </c>
      <c r="S83">
        <v>26650</v>
      </c>
      <c r="T83">
        <v>32150</v>
      </c>
      <c r="U83">
        <v>37650</v>
      </c>
      <c r="V83">
        <v>43150</v>
      </c>
      <c r="W83">
        <v>47600</v>
      </c>
      <c r="X83">
        <v>50650</v>
      </c>
      <c r="Y83">
        <v>42950</v>
      </c>
      <c r="Z83">
        <v>49100</v>
      </c>
      <c r="AA83">
        <v>55250</v>
      </c>
      <c r="AB83">
        <v>61350</v>
      </c>
      <c r="AC83">
        <v>66300</v>
      </c>
      <c r="AD83">
        <v>71200</v>
      </c>
      <c r="AE83">
        <v>76100</v>
      </c>
      <c r="AF83">
        <v>81000</v>
      </c>
      <c r="AG83">
        <v>3660</v>
      </c>
      <c r="AH83" t="s">
        <v>335</v>
      </c>
      <c r="AI83" t="s">
        <v>41</v>
      </c>
      <c r="AJ83">
        <v>1</v>
      </c>
    </row>
    <row r="84" spans="1:36" x14ac:dyDescent="0.25">
      <c r="A84" t="s">
        <v>337</v>
      </c>
      <c r="B84" t="s">
        <v>36</v>
      </c>
      <c r="C84" t="s">
        <v>336</v>
      </c>
      <c r="D84">
        <v>47</v>
      </c>
      <c r="E84">
        <v>165</v>
      </c>
      <c r="F84" t="s">
        <v>65</v>
      </c>
      <c r="G84" t="s">
        <v>66</v>
      </c>
      <c r="H84" s="51">
        <v>114800</v>
      </c>
      <c r="I84">
        <v>40200</v>
      </c>
      <c r="J84">
        <v>45950</v>
      </c>
      <c r="K84">
        <v>51700</v>
      </c>
      <c r="L84">
        <v>57400</v>
      </c>
      <c r="M84">
        <v>62000</v>
      </c>
      <c r="N84">
        <v>66600</v>
      </c>
      <c r="O84">
        <v>71200</v>
      </c>
      <c r="P84">
        <v>75800</v>
      </c>
      <c r="Q84">
        <v>24150</v>
      </c>
      <c r="R84">
        <v>27600</v>
      </c>
      <c r="S84">
        <v>31050</v>
      </c>
      <c r="T84">
        <v>34450</v>
      </c>
      <c r="U84">
        <v>37650</v>
      </c>
      <c r="V84">
        <v>43150</v>
      </c>
      <c r="W84">
        <v>48650</v>
      </c>
      <c r="X84">
        <v>54150</v>
      </c>
      <c r="Y84">
        <v>64300</v>
      </c>
      <c r="Z84">
        <v>73500</v>
      </c>
      <c r="AA84">
        <v>82700</v>
      </c>
      <c r="AB84">
        <v>91850</v>
      </c>
      <c r="AC84">
        <v>99200</v>
      </c>
      <c r="AD84">
        <v>106550</v>
      </c>
      <c r="AE84">
        <v>113900</v>
      </c>
      <c r="AF84">
        <v>121250</v>
      </c>
      <c r="AG84">
        <v>5360</v>
      </c>
      <c r="AH84" t="s">
        <v>337</v>
      </c>
      <c r="AI84" t="s">
        <v>41</v>
      </c>
      <c r="AJ84">
        <v>1</v>
      </c>
    </row>
    <row r="85" spans="1:36" x14ac:dyDescent="0.25">
      <c r="A85" t="s">
        <v>339</v>
      </c>
      <c r="B85" t="s">
        <v>36</v>
      </c>
      <c r="C85" t="s">
        <v>338</v>
      </c>
      <c r="D85">
        <v>47</v>
      </c>
      <c r="E85">
        <v>167</v>
      </c>
      <c r="F85" t="s">
        <v>123</v>
      </c>
      <c r="G85" t="s">
        <v>124</v>
      </c>
      <c r="H85" s="51">
        <v>91100</v>
      </c>
      <c r="I85">
        <v>31900</v>
      </c>
      <c r="J85">
        <v>36450</v>
      </c>
      <c r="K85">
        <v>41000</v>
      </c>
      <c r="L85">
        <v>45550</v>
      </c>
      <c r="M85">
        <v>49200</v>
      </c>
      <c r="N85">
        <v>52850</v>
      </c>
      <c r="O85">
        <v>56500</v>
      </c>
      <c r="P85">
        <v>60150</v>
      </c>
      <c r="Q85">
        <v>19150</v>
      </c>
      <c r="R85">
        <v>21900</v>
      </c>
      <c r="S85">
        <v>26650</v>
      </c>
      <c r="T85">
        <v>32150</v>
      </c>
      <c r="U85">
        <v>37650</v>
      </c>
      <c r="V85">
        <v>43150</v>
      </c>
      <c r="W85">
        <v>48650</v>
      </c>
      <c r="X85">
        <v>54150</v>
      </c>
      <c r="Y85">
        <v>51050</v>
      </c>
      <c r="Z85">
        <v>58350</v>
      </c>
      <c r="AA85">
        <v>65650</v>
      </c>
      <c r="AB85">
        <v>72900</v>
      </c>
      <c r="AC85">
        <v>78750</v>
      </c>
      <c r="AD85">
        <v>84600</v>
      </c>
      <c r="AE85">
        <v>90400</v>
      </c>
      <c r="AF85">
        <v>96250</v>
      </c>
      <c r="AG85">
        <v>4920</v>
      </c>
      <c r="AH85" t="s">
        <v>339</v>
      </c>
      <c r="AI85" t="s">
        <v>41</v>
      </c>
      <c r="AJ85">
        <v>1</v>
      </c>
    </row>
    <row r="86" spans="1:36" x14ac:dyDescent="0.25">
      <c r="A86" t="s">
        <v>341</v>
      </c>
      <c r="B86" t="s">
        <v>36</v>
      </c>
      <c r="C86" t="s">
        <v>340</v>
      </c>
      <c r="D86">
        <v>47</v>
      </c>
      <c r="E86">
        <v>169</v>
      </c>
      <c r="F86" t="s">
        <v>65</v>
      </c>
      <c r="G86" t="s">
        <v>66</v>
      </c>
      <c r="H86" s="51">
        <v>114800</v>
      </c>
      <c r="I86">
        <v>40200</v>
      </c>
      <c r="J86">
        <v>45950</v>
      </c>
      <c r="K86">
        <v>51700</v>
      </c>
      <c r="L86">
        <v>57400</v>
      </c>
      <c r="M86">
        <v>62000</v>
      </c>
      <c r="N86">
        <v>66600</v>
      </c>
      <c r="O86">
        <v>71200</v>
      </c>
      <c r="P86">
        <v>75800</v>
      </c>
      <c r="Q86">
        <v>24150</v>
      </c>
      <c r="R86">
        <v>27600</v>
      </c>
      <c r="S86">
        <v>31050</v>
      </c>
      <c r="T86">
        <v>34450</v>
      </c>
      <c r="U86">
        <v>37650</v>
      </c>
      <c r="V86">
        <v>43150</v>
      </c>
      <c r="W86">
        <v>48650</v>
      </c>
      <c r="X86">
        <v>54150</v>
      </c>
      <c r="Y86">
        <v>64300</v>
      </c>
      <c r="Z86">
        <v>73500</v>
      </c>
      <c r="AA86">
        <v>82700</v>
      </c>
      <c r="AB86">
        <v>91850</v>
      </c>
      <c r="AC86">
        <v>99200</v>
      </c>
      <c r="AD86">
        <v>106550</v>
      </c>
      <c r="AE86">
        <v>113900</v>
      </c>
      <c r="AF86">
        <v>121250</v>
      </c>
      <c r="AG86">
        <v>9999</v>
      </c>
      <c r="AH86" t="s">
        <v>341</v>
      </c>
      <c r="AI86" t="s">
        <v>41</v>
      </c>
      <c r="AJ86">
        <v>1</v>
      </c>
    </row>
    <row r="87" spans="1:36" x14ac:dyDescent="0.25">
      <c r="A87" t="s">
        <v>343</v>
      </c>
      <c r="B87" t="s">
        <v>36</v>
      </c>
      <c r="C87" t="s">
        <v>342</v>
      </c>
      <c r="D87">
        <v>47</v>
      </c>
      <c r="E87">
        <v>171</v>
      </c>
      <c r="F87" t="s">
        <v>73</v>
      </c>
      <c r="G87" t="s">
        <v>74</v>
      </c>
      <c r="H87" s="51">
        <v>84800</v>
      </c>
      <c r="I87">
        <v>29700</v>
      </c>
      <c r="J87">
        <v>33950</v>
      </c>
      <c r="K87">
        <v>38200</v>
      </c>
      <c r="L87">
        <v>42400</v>
      </c>
      <c r="M87">
        <v>45800</v>
      </c>
      <c r="N87">
        <v>49200</v>
      </c>
      <c r="O87">
        <v>52600</v>
      </c>
      <c r="P87">
        <v>56000</v>
      </c>
      <c r="Q87">
        <v>17850</v>
      </c>
      <c r="R87">
        <v>21150</v>
      </c>
      <c r="S87">
        <v>26650</v>
      </c>
      <c r="T87">
        <v>32150</v>
      </c>
      <c r="U87">
        <v>37650</v>
      </c>
      <c r="V87">
        <v>43150</v>
      </c>
      <c r="W87">
        <v>48650</v>
      </c>
      <c r="X87">
        <v>54150</v>
      </c>
      <c r="Y87">
        <v>47500</v>
      </c>
      <c r="Z87">
        <v>54300</v>
      </c>
      <c r="AA87">
        <v>61100</v>
      </c>
      <c r="AB87">
        <v>67850</v>
      </c>
      <c r="AC87">
        <v>73300</v>
      </c>
      <c r="AD87">
        <v>78750</v>
      </c>
      <c r="AE87">
        <v>84150</v>
      </c>
      <c r="AF87">
        <v>89600</v>
      </c>
      <c r="AG87">
        <v>3660</v>
      </c>
      <c r="AH87" t="s">
        <v>343</v>
      </c>
      <c r="AI87" t="s">
        <v>41</v>
      </c>
      <c r="AJ87">
        <v>1</v>
      </c>
    </row>
    <row r="88" spans="1:36" x14ac:dyDescent="0.25">
      <c r="A88" t="s">
        <v>345</v>
      </c>
      <c r="B88" t="s">
        <v>36</v>
      </c>
      <c r="C88" t="s">
        <v>344</v>
      </c>
      <c r="D88">
        <v>47</v>
      </c>
      <c r="E88">
        <v>173</v>
      </c>
      <c r="F88" t="s">
        <v>38</v>
      </c>
      <c r="G88" t="s">
        <v>39</v>
      </c>
      <c r="H88" s="51">
        <v>101700</v>
      </c>
      <c r="I88">
        <v>34750</v>
      </c>
      <c r="J88">
        <v>39750</v>
      </c>
      <c r="K88">
        <v>44700</v>
      </c>
      <c r="L88">
        <v>49700</v>
      </c>
      <c r="M88">
        <v>53650</v>
      </c>
      <c r="N88">
        <v>57650</v>
      </c>
      <c r="O88">
        <v>61650</v>
      </c>
      <c r="P88">
        <v>65600</v>
      </c>
      <c r="Q88">
        <v>20900</v>
      </c>
      <c r="R88">
        <v>23850</v>
      </c>
      <c r="S88">
        <v>26850</v>
      </c>
      <c r="T88">
        <v>32150</v>
      </c>
      <c r="U88">
        <v>37650</v>
      </c>
      <c r="V88">
        <v>43150</v>
      </c>
      <c r="W88">
        <v>48650</v>
      </c>
      <c r="X88">
        <v>54150</v>
      </c>
      <c r="Y88">
        <v>55650</v>
      </c>
      <c r="Z88">
        <v>63600</v>
      </c>
      <c r="AA88">
        <v>71550</v>
      </c>
      <c r="AB88">
        <v>79500</v>
      </c>
      <c r="AC88">
        <v>85900</v>
      </c>
      <c r="AD88">
        <v>92250</v>
      </c>
      <c r="AE88">
        <v>98600</v>
      </c>
      <c r="AF88">
        <v>104950</v>
      </c>
      <c r="AG88">
        <v>3840</v>
      </c>
      <c r="AH88" t="s">
        <v>345</v>
      </c>
      <c r="AI88" t="s">
        <v>41</v>
      </c>
      <c r="AJ88">
        <v>1</v>
      </c>
    </row>
    <row r="89" spans="1:36" x14ac:dyDescent="0.25">
      <c r="A89" t="s">
        <v>349</v>
      </c>
      <c r="B89" t="s">
        <v>36</v>
      </c>
      <c r="C89" t="s">
        <v>346</v>
      </c>
      <c r="D89">
        <v>47</v>
      </c>
      <c r="E89">
        <v>175</v>
      </c>
      <c r="F89" t="s">
        <v>347</v>
      </c>
      <c r="G89" t="s">
        <v>348</v>
      </c>
      <c r="H89" s="51">
        <v>74800</v>
      </c>
      <c r="I89">
        <v>26250</v>
      </c>
      <c r="J89">
        <v>29950</v>
      </c>
      <c r="K89">
        <v>33750</v>
      </c>
      <c r="L89">
        <v>37450</v>
      </c>
      <c r="M89">
        <v>40450</v>
      </c>
      <c r="N89">
        <v>43450</v>
      </c>
      <c r="O89">
        <v>46450</v>
      </c>
      <c r="P89">
        <v>49450</v>
      </c>
      <c r="Q89">
        <v>15750</v>
      </c>
      <c r="R89">
        <v>21150</v>
      </c>
      <c r="S89">
        <v>26650</v>
      </c>
      <c r="T89">
        <v>32150</v>
      </c>
      <c r="U89">
        <v>37650</v>
      </c>
      <c r="V89">
        <v>43150</v>
      </c>
      <c r="W89">
        <v>46450</v>
      </c>
      <c r="X89">
        <v>49450</v>
      </c>
      <c r="Y89">
        <v>41950</v>
      </c>
      <c r="Z89">
        <v>47950</v>
      </c>
      <c r="AA89">
        <v>53950</v>
      </c>
      <c r="AB89">
        <v>59900</v>
      </c>
      <c r="AC89">
        <v>64700</v>
      </c>
      <c r="AD89">
        <v>69500</v>
      </c>
      <c r="AE89">
        <v>74300</v>
      </c>
      <c r="AF89">
        <v>79100</v>
      </c>
      <c r="AG89">
        <v>9999</v>
      </c>
      <c r="AH89" t="s">
        <v>349</v>
      </c>
      <c r="AI89" t="s">
        <v>41</v>
      </c>
      <c r="AJ89">
        <v>0</v>
      </c>
    </row>
    <row r="90" spans="1:36" x14ac:dyDescent="0.25">
      <c r="A90" t="s">
        <v>353</v>
      </c>
      <c r="B90" t="s">
        <v>36</v>
      </c>
      <c r="C90" t="s">
        <v>350</v>
      </c>
      <c r="D90">
        <v>47</v>
      </c>
      <c r="E90">
        <v>177</v>
      </c>
      <c r="F90" t="s">
        <v>351</v>
      </c>
      <c r="G90" t="s">
        <v>352</v>
      </c>
      <c r="H90" s="51">
        <v>70200</v>
      </c>
      <c r="I90">
        <v>26250</v>
      </c>
      <c r="J90">
        <v>29950</v>
      </c>
      <c r="K90">
        <v>33750</v>
      </c>
      <c r="L90">
        <v>37450</v>
      </c>
      <c r="M90">
        <v>40450</v>
      </c>
      <c r="N90">
        <v>43450</v>
      </c>
      <c r="O90">
        <v>46450</v>
      </c>
      <c r="P90">
        <v>49450</v>
      </c>
      <c r="Q90">
        <v>15750</v>
      </c>
      <c r="R90">
        <v>21150</v>
      </c>
      <c r="S90">
        <v>26650</v>
      </c>
      <c r="T90">
        <v>32150</v>
      </c>
      <c r="U90">
        <v>37650</v>
      </c>
      <c r="V90">
        <v>43150</v>
      </c>
      <c r="W90">
        <v>46450</v>
      </c>
      <c r="X90">
        <v>49450</v>
      </c>
      <c r="Y90">
        <v>41950</v>
      </c>
      <c r="Z90">
        <v>47950</v>
      </c>
      <c r="AA90">
        <v>53950</v>
      </c>
      <c r="AB90">
        <v>59900</v>
      </c>
      <c r="AC90">
        <v>64700</v>
      </c>
      <c r="AD90">
        <v>69500</v>
      </c>
      <c r="AE90">
        <v>74300</v>
      </c>
      <c r="AF90">
        <v>79100</v>
      </c>
      <c r="AG90">
        <v>9999</v>
      </c>
      <c r="AH90" t="s">
        <v>353</v>
      </c>
      <c r="AI90" t="s">
        <v>41</v>
      </c>
      <c r="AJ90">
        <v>0</v>
      </c>
    </row>
    <row r="91" spans="1:36" x14ac:dyDescent="0.25">
      <c r="A91" t="s">
        <v>355</v>
      </c>
      <c r="B91" t="s">
        <v>36</v>
      </c>
      <c r="C91" t="s">
        <v>354</v>
      </c>
      <c r="D91">
        <v>47</v>
      </c>
      <c r="E91">
        <v>179</v>
      </c>
      <c r="F91" t="s">
        <v>73</v>
      </c>
      <c r="G91" t="s">
        <v>74</v>
      </c>
      <c r="H91" s="51">
        <v>84800</v>
      </c>
      <c r="I91">
        <v>29700</v>
      </c>
      <c r="J91">
        <v>33950</v>
      </c>
      <c r="K91">
        <v>38200</v>
      </c>
      <c r="L91">
        <v>42400</v>
      </c>
      <c r="M91">
        <v>45800</v>
      </c>
      <c r="N91">
        <v>49200</v>
      </c>
      <c r="O91">
        <v>52600</v>
      </c>
      <c r="P91">
        <v>56000</v>
      </c>
      <c r="Q91">
        <v>17850</v>
      </c>
      <c r="R91">
        <v>21150</v>
      </c>
      <c r="S91">
        <v>26650</v>
      </c>
      <c r="T91">
        <v>32150</v>
      </c>
      <c r="U91">
        <v>37650</v>
      </c>
      <c r="V91">
        <v>43150</v>
      </c>
      <c r="W91">
        <v>48650</v>
      </c>
      <c r="X91">
        <v>54150</v>
      </c>
      <c r="Y91">
        <v>47500</v>
      </c>
      <c r="Z91">
        <v>54300</v>
      </c>
      <c r="AA91">
        <v>61100</v>
      </c>
      <c r="AB91">
        <v>67850</v>
      </c>
      <c r="AC91">
        <v>73300</v>
      </c>
      <c r="AD91">
        <v>78750</v>
      </c>
      <c r="AE91">
        <v>84150</v>
      </c>
      <c r="AF91">
        <v>89600</v>
      </c>
      <c r="AG91">
        <v>3660</v>
      </c>
      <c r="AH91" t="s">
        <v>355</v>
      </c>
      <c r="AI91" t="s">
        <v>41</v>
      </c>
      <c r="AJ91">
        <v>1</v>
      </c>
    </row>
    <row r="92" spans="1:36" x14ac:dyDescent="0.25">
      <c r="A92" t="s">
        <v>359</v>
      </c>
      <c r="B92" t="s">
        <v>36</v>
      </c>
      <c r="C92" t="s">
        <v>356</v>
      </c>
      <c r="D92">
        <v>47</v>
      </c>
      <c r="E92">
        <v>181</v>
      </c>
      <c r="F92" t="s">
        <v>357</v>
      </c>
      <c r="G92" t="s">
        <v>358</v>
      </c>
      <c r="H92" s="51">
        <v>74300</v>
      </c>
      <c r="I92">
        <v>26250</v>
      </c>
      <c r="J92">
        <v>29950</v>
      </c>
      <c r="K92">
        <v>33750</v>
      </c>
      <c r="L92">
        <v>37450</v>
      </c>
      <c r="M92">
        <v>40450</v>
      </c>
      <c r="N92">
        <v>43450</v>
      </c>
      <c r="O92">
        <v>46450</v>
      </c>
      <c r="P92">
        <v>49450</v>
      </c>
      <c r="Q92">
        <v>15750</v>
      </c>
      <c r="R92">
        <v>21150</v>
      </c>
      <c r="S92">
        <v>26650</v>
      </c>
      <c r="T92">
        <v>32150</v>
      </c>
      <c r="U92">
        <v>37650</v>
      </c>
      <c r="V92">
        <v>43150</v>
      </c>
      <c r="W92">
        <v>46450</v>
      </c>
      <c r="X92">
        <v>49450</v>
      </c>
      <c r="Y92">
        <v>41950</v>
      </c>
      <c r="Z92">
        <v>47950</v>
      </c>
      <c r="AA92">
        <v>53950</v>
      </c>
      <c r="AB92">
        <v>59900</v>
      </c>
      <c r="AC92">
        <v>64700</v>
      </c>
      <c r="AD92">
        <v>69500</v>
      </c>
      <c r="AE92">
        <v>74300</v>
      </c>
      <c r="AF92">
        <v>79100</v>
      </c>
      <c r="AG92">
        <v>9999</v>
      </c>
      <c r="AH92" t="s">
        <v>359</v>
      </c>
      <c r="AI92" t="s">
        <v>41</v>
      </c>
      <c r="AJ92">
        <v>0</v>
      </c>
    </row>
    <row r="93" spans="1:36" x14ac:dyDescent="0.25">
      <c r="A93" t="s">
        <v>363</v>
      </c>
      <c r="B93" t="s">
        <v>36</v>
      </c>
      <c r="C93" t="s">
        <v>360</v>
      </c>
      <c r="D93">
        <v>47</v>
      </c>
      <c r="E93">
        <v>183</v>
      </c>
      <c r="F93" t="s">
        <v>361</v>
      </c>
      <c r="G93" t="s">
        <v>362</v>
      </c>
      <c r="H93" s="51">
        <v>71300</v>
      </c>
      <c r="I93">
        <v>26450</v>
      </c>
      <c r="J93">
        <v>30200</v>
      </c>
      <c r="K93">
        <v>34000</v>
      </c>
      <c r="L93">
        <v>37750</v>
      </c>
      <c r="M93">
        <v>40800</v>
      </c>
      <c r="N93">
        <v>43800</v>
      </c>
      <c r="O93">
        <v>46850</v>
      </c>
      <c r="P93">
        <v>49850</v>
      </c>
      <c r="Q93">
        <v>15900</v>
      </c>
      <c r="R93">
        <v>21150</v>
      </c>
      <c r="S93">
        <v>26650</v>
      </c>
      <c r="T93">
        <v>32150</v>
      </c>
      <c r="U93">
        <v>37650</v>
      </c>
      <c r="V93">
        <v>43150</v>
      </c>
      <c r="W93">
        <v>46850</v>
      </c>
      <c r="X93">
        <v>49850</v>
      </c>
      <c r="Y93">
        <v>42300</v>
      </c>
      <c r="Z93">
        <v>48350</v>
      </c>
      <c r="AA93">
        <v>54400</v>
      </c>
      <c r="AB93">
        <v>60400</v>
      </c>
      <c r="AC93">
        <v>65250</v>
      </c>
      <c r="AD93">
        <v>70100</v>
      </c>
      <c r="AE93">
        <v>74900</v>
      </c>
      <c r="AF93">
        <v>79750</v>
      </c>
      <c r="AG93">
        <v>9999</v>
      </c>
      <c r="AH93" t="s">
        <v>363</v>
      </c>
      <c r="AI93" t="s">
        <v>41</v>
      </c>
      <c r="AJ93">
        <v>0</v>
      </c>
    </row>
    <row r="94" spans="1:36" x14ac:dyDescent="0.25">
      <c r="A94" t="s">
        <v>367</v>
      </c>
      <c r="B94" t="s">
        <v>36</v>
      </c>
      <c r="C94" t="s">
        <v>364</v>
      </c>
      <c r="D94">
        <v>47</v>
      </c>
      <c r="E94">
        <v>185</v>
      </c>
      <c r="F94" t="s">
        <v>365</v>
      </c>
      <c r="G94" t="s">
        <v>366</v>
      </c>
      <c r="H94" s="51">
        <v>73600</v>
      </c>
      <c r="I94">
        <v>26250</v>
      </c>
      <c r="J94">
        <v>29950</v>
      </c>
      <c r="K94">
        <v>33750</v>
      </c>
      <c r="L94">
        <v>37450</v>
      </c>
      <c r="M94">
        <v>40450</v>
      </c>
      <c r="N94">
        <v>43450</v>
      </c>
      <c r="O94">
        <v>46450</v>
      </c>
      <c r="P94">
        <v>49450</v>
      </c>
      <c r="Q94">
        <v>15750</v>
      </c>
      <c r="R94">
        <v>21150</v>
      </c>
      <c r="S94">
        <v>26650</v>
      </c>
      <c r="T94">
        <v>32150</v>
      </c>
      <c r="U94">
        <v>37650</v>
      </c>
      <c r="V94">
        <v>43150</v>
      </c>
      <c r="W94">
        <v>46450</v>
      </c>
      <c r="X94">
        <v>49450</v>
      </c>
      <c r="Y94">
        <v>41950</v>
      </c>
      <c r="Z94">
        <v>47950</v>
      </c>
      <c r="AA94">
        <v>53950</v>
      </c>
      <c r="AB94">
        <v>59900</v>
      </c>
      <c r="AC94">
        <v>64700</v>
      </c>
      <c r="AD94">
        <v>69500</v>
      </c>
      <c r="AE94">
        <v>74300</v>
      </c>
      <c r="AF94">
        <v>79100</v>
      </c>
      <c r="AG94">
        <v>9999</v>
      </c>
      <c r="AH94" t="s">
        <v>367</v>
      </c>
      <c r="AI94" t="s">
        <v>41</v>
      </c>
      <c r="AJ94">
        <v>0</v>
      </c>
    </row>
    <row r="95" spans="1:36" x14ac:dyDescent="0.25">
      <c r="A95" t="s">
        <v>369</v>
      </c>
      <c r="B95" t="s">
        <v>36</v>
      </c>
      <c r="C95" t="s">
        <v>368</v>
      </c>
      <c r="D95">
        <v>47</v>
      </c>
      <c r="E95">
        <v>187</v>
      </c>
      <c r="F95" t="s">
        <v>65</v>
      </c>
      <c r="G95" t="s">
        <v>66</v>
      </c>
      <c r="H95" s="51">
        <v>114800</v>
      </c>
      <c r="I95">
        <v>40200</v>
      </c>
      <c r="J95">
        <v>45950</v>
      </c>
      <c r="K95">
        <v>51700</v>
      </c>
      <c r="L95">
        <v>57400</v>
      </c>
      <c r="M95">
        <v>62000</v>
      </c>
      <c r="N95">
        <v>66600</v>
      </c>
      <c r="O95">
        <v>71200</v>
      </c>
      <c r="P95">
        <v>75800</v>
      </c>
      <c r="Q95">
        <v>24150</v>
      </c>
      <c r="R95">
        <v>27600</v>
      </c>
      <c r="S95">
        <v>31050</v>
      </c>
      <c r="T95">
        <v>34450</v>
      </c>
      <c r="U95">
        <v>37650</v>
      </c>
      <c r="V95">
        <v>43150</v>
      </c>
      <c r="W95">
        <v>48650</v>
      </c>
      <c r="X95">
        <v>54150</v>
      </c>
      <c r="Y95">
        <v>64300</v>
      </c>
      <c r="Z95">
        <v>73500</v>
      </c>
      <c r="AA95">
        <v>82700</v>
      </c>
      <c r="AB95">
        <v>91850</v>
      </c>
      <c r="AC95">
        <v>99200</v>
      </c>
      <c r="AD95">
        <v>106550</v>
      </c>
      <c r="AE95">
        <v>113900</v>
      </c>
      <c r="AF95">
        <v>121250</v>
      </c>
      <c r="AG95">
        <v>5360</v>
      </c>
      <c r="AH95" t="s">
        <v>369</v>
      </c>
      <c r="AI95" t="s">
        <v>41</v>
      </c>
      <c r="AJ95">
        <v>1</v>
      </c>
    </row>
    <row r="96" spans="1:36" x14ac:dyDescent="0.25">
      <c r="A96" t="s">
        <v>371</v>
      </c>
      <c r="B96" t="s">
        <v>36</v>
      </c>
      <c r="C96" t="s">
        <v>370</v>
      </c>
      <c r="D96">
        <v>47</v>
      </c>
      <c r="E96">
        <v>189</v>
      </c>
      <c r="F96" t="s">
        <v>65</v>
      </c>
      <c r="G96" t="s">
        <v>66</v>
      </c>
      <c r="H96" s="51">
        <v>114800</v>
      </c>
      <c r="I96">
        <v>40200</v>
      </c>
      <c r="J96">
        <v>45950</v>
      </c>
      <c r="K96">
        <v>51700</v>
      </c>
      <c r="L96">
        <v>57400</v>
      </c>
      <c r="M96">
        <v>62000</v>
      </c>
      <c r="N96">
        <v>66600</v>
      </c>
      <c r="O96">
        <v>71200</v>
      </c>
      <c r="P96">
        <v>75800</v>
      </c>
      <c r="Q96">
        <v>24150</v>
      </c>
      <c r="R96">
        <v>27600</v>
      </c>
      <c r="S96">
        <v>31050</v>
      </c>
      <c r="T96">
        <v>34450</v>
      </c>
      <c r="U96">
        <v>37650</v>
      </c>
      <c r="V96">
        <v>43150</v>
      </c>
      <c r="W96">
        <v>48650</v>
      </c>
      <c r="X96">
        <v>54150</v>
      </c>
      <c r="Y96">
        <v>64300</v>
      </c>
      <c r="Z96">
        <v>73500</v>
      </c>
      <c r="AA96">
        <v>82700</v>
      </c>
      <c r="AB96">
        <v>91850</v>
      </c>
      <c r="AC96">
        <v>99200</v>
      </c>
      <c r="AD96">
        <v>106550</v>
      </c>
      <c r="AE96">
        <v>113900</v>
      </c>
      <c r="AF96">
        <v>121250</v>
      </c>
      <c r="AG96">
        <v>5360</v>
      </c>
      <c r="AH96" t="s">
        <v>371</v>
      </c>
      <c r="AI96" t="s">
        <v>41</v>
      </c>
      <c r="AJ96">
        <v>1</v>
      </c>
    </row>
    <row r="100" spans="1:1" x14ac:dyDescent="0.25">
      <c r="A100" t="s">
        <v>416</v>
      </c>
    </row>
  </sheetData>
  <sheetProtection algorithmName="SHA-512" hashValue="VUmBY7JIUdfJ5y11SdxtBCqOluEEH6sawQyIuGPQrh72q2R74LoTRwwfwbNb0lYBMHAoXzv0SmbYSqn6e7Zeow==" saltValue="gPlTSzLCMFb/qQ9Ir83Pmg==" spinCount="100000" sheet="1" objects="1" scenarios="1"/>
  <sortState xmlns:xlrd2="http://schemas.microsoft.com/office/spreadsheetml/2017/richdata2" ref="A2:AJ96">
    <sortCondition ref="A9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deacd85217c9c02f5d390ff8a43390f1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f63841807809966e87aea238fc701d65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66E42-7B10-4F8E-830B-BC168E029803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customXml/itemProps2.xml><?xml version="1.0" encoding="utf-8"?>
<ds:datastoreItem xmlns:ds="http://schemas.openxmlformats.org/officeDocument/2006/customXml" ds:itemID="{E687DCCE-F25A-4924-9810-161E455EE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27f26-8e58-4bb4-96ba-40db22b400af"/>
    <ds:schemaRef ds:uri="d4b3a83c-4f34-4f50-abc3-7fe89b2e4686"/>
    <ds:schemaRef ds:uri="7a5faf6d-d004-4bac-98d9-0cc18b68e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0EA802-6F24-46C8-B62A-1B22AE17FC3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Survey</vt:lpstr>
      <vt:lpstr>Income Limits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Archer</dc:creator>
  <cp:lastModifiedBy>Kent Archer</cp:lastModifiedBy>
  <cp:lastPrinted>2019-09-03T15:43:09Z</cp:lastPrinted>
  <dcterms:created xsi:type="dcterms:W3CDTF">2019-05-17T16:10:59Z</dcterms:created>
  <dcterms:modified xsi:type="dcterms:W3CDTF">2025-10-06T18:37:37Z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